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5) від 20.11.25\Чистовики 23 сесії (5) від 20.11.2025\765звіт бюджету за 9 місяців\"/>
    </mc:Choice>
  </mc:AlternateContent>
  <bookViews>
    <workbookView xWindow="0" yWindow="0" windowWidth="28800" windowHeight="11730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видатки!$A$1:$L$108</definedName>
    <definedName name="_xlnm.Print_Area" localSheetId="0">доходи!$A$1:$K$122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4" i="18" l="1"/>
  <c r="I94" i="18"/>
  <c r="J94" i="18"/>
  <c r="K94" i="18"/>
  <c r="L94" i="18" l="1"/>
  <c r="K34" i="18"/>
  <c r="F30" i="18" l="1"/>
  <c r="F31" i="18"/>
  <c r="F34" i="18"/>
  <c r="F76" i="18"/>
  <c r="I34" i="18"/>
  <c r="I29" i="18"/>
  <c r="I30" i="18"/>
  <c r="I31" i="18"/>
  <c r="I11" i="18"/>
  <c r="I12" i="18"/>
  <c r="I13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32" i="18"/>
  <c r="I33" i="18"/>
  <c r="I35" i="18"/>
  <c r="I36" i="18"/>
  <c r="I38" i="18"/>
  <c r="I39" i="18"/>
  <c r="I40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5" i="18"/>
  <c r="I56" i="18"/>
  <c r="I57" i="18"/>
  <c r="I58" i="18"/>
  <c r="I59" i="18"/>
  <c r="I61" i="18"/>
  <c r="I60" i="18" s="1"/>
  <c r="I62" i="18"/>
  <c r="I63" i="18"/>
  <c r="I65" i="18"/>
  <c r="I66" i="18"/>
  <c r="I67" i="18"/>
  <c r="I68" i="18"/>
  <c r="I69" i="18"/>
  <c r="I70" i="18"/>
  <c r="I71" i="18"/>
  <c r="I73" i="18"/>
  <c r="I74" i="18"/>
  <c r="I75" i="18"/>
  <c r="I77" i="18"/>
  <c r="I78" i="18"/>
  <c r="I79" i="18"/>
  <c r="I80" i="18"/>
  <c r="I81" i="18"/>
  <c r="I82" i="18"/>
  <c r="I83" i="18"/>
  <c r="I84" i="18"/>
  <c r="I85" i="18"/>
  <c r="I87" i="18"/>
  <c r="I88" i="18"/>
  <c r="I89" i="18"/>
  <c r="I90" i="18"/>
  <c r="I91" i="18"/>
  <c r="I92" i="18"/>
  <c r="I93" i="18"/>
  <c r="I95" i="18"/>
  <c r="I96" i="18"/>
  <c r="I98" i="18"/>
  <c r="I99" i="18"/>
  <c r="I100" i="18"/>
  <c r="H72" i="18"/>
  <c r="J66" i="18"/>
  <c r="K58" i="18"/>
  <c r="K59" i="18"/>
  <c r="J59" i="18"/>
  <c r="F59" i="18"/>
  <c r="G54" i="18"/>
  <c r="H54" i="18"/>
  <c r="E54" i="18"/>
  <c r="K28" i="18"/>
  <c r="K29" i="18"/>
  <c r="K30" i="18"/>
  <c r="K31" i="18"/>
  <c r="J29" i="18"/>
  <c r="J30" i="18"/>
  <c r="J31" i="18"/>
  <c r="F95" i="18"/>
  <c r="J95" i="18"/>
  <c r="K95" i="18"/>
  <c r="I64" i="18" l="1"/>
  <c r="I10" i="18"/>
  <c r="I97" i="18"/>
  <c r="I37" i="18"/>
  <c r="I14" i="18"/>
  <c r="I54" i="18"/>
  <c r="L34" i="18"/>
  <c r="I41" i="18"/>
  <c r="I86" i="18"/>
  <c r="L59" i="18"/>
  <c r="L95" i="18"/>
  <c r="G41" i="18"/>
  <c r="L31" i="18" l="1"/>
  <c r="D105" i="19"/>
  <c r="F105" i="19"/>
  <c r="G105" i="19"/>
  <c r="C105" i="19"/>
  <c r="H112" i="19"/>
  <c r="E112" i="19"/>
  <c r="I112" i="19"/>
  <c r="D11" i="19"/>
  <c r="F11" i="19"/>
  <c r="G11" i="19"/>
  <c r="C11" i="19"/>
  <c r="H16" i="19"/>
  <c r="I16" i="19"/>
  <c r="E16" i="19"/>
  <c r="K112" i="19" l="1"/>
  <c r="K16" i="19"/>
  <c r="L30" i="18"/>
  <c r="K11" i="18"/>
  <c r="K12" i="18"/>
  <c r="K13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32" i="18"/>
  <c r="K33" i="18"/>
  <c r="K35" i="18"/>
  <c r="K36" i="18"/>
  <c r="K38" i="18"/>
  <c r="K39" i="18"/>
  <c r="K40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5" i="18"/>
  <c r="K56" i="18"/>
  <c r="K57" i="18"/>
  <c r="K61" i="18"/>
  <c r="K62" i="18"/>
  <c r="K63" i="18"/>
  <c r="K65" i="18"/>
  <c r="K66" i="18"/>
  <c r="K67" i="18"/>
  <c r="K68" i="18"/>
  <c r="K69" i="18"/>
  <c r="K70" i="18"/>
  <c r="K71" i="18"/>
  <c r="K73" i="18"/>
  <c r="K74" i="18"/>
  <c r="K75" i="18"/>
  <c r="K77" i="18"/>
  <c r="K78" i="18"/>
  <c r="K79" i="18"/>
  <c r="K80" i="18"/>
  <c r="K81" i="18"/>
  <c r="K82" i="18"/>
  <c r="K83" i="18"/>
  <c r="K84" i="18"/>
  <c r="K85" i="18"/>
  <c r="K87" i="18"/>
  <c r="K88" i="18"/>
  <c r="K89" i="18"/>
  <c r="K90" i="18"/>
  <c r="K91" i="18"/>
  <c r="K92" i="18"/>
  <c r="K93" i="18"/>
  <c r="K96" i="18"/>
  <c r="K98" i="18"/>
  <c r="K99" i="18"/>
  <c r="K100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32" i="18"/>
  <c r="J33" i="18"/>
  <c r="J35" i="18"/>
  <c r="J36" i="18"/>
  <c r="J38" i="18"/>
  <c r="J39" i="18"/>
  <c r="J40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5" i="18"/>
  <c r="J56" i="18"/>
  <c r="J57" i="18"/>
  <c r="J58" i="18"/>
  <c r="J61" i="18"/>
  <c r="J62" i="18"/>
  <c r="J63" i="18"/>
  <c r="J65" i="18"/>
  <c r="J67" i="18"/>
  <c r="J68" i="18"/>
  <c r="J69" i="18"/>
  <c r="J70" i="18"/>
  <c r="J71" i="18"/>
  <c r="J73" i="18"/>
  <c r="J74" i="18"/>
  <c r="J75" i="18"/>
  <c r="J77" i="18"/>
  <c r="J78" i="18"/>
  <c r="J79" i="18"/>
  <c r="J80" i="18"/>
  <c r="J81" i="18"/>
  <c r="J82" i="18"/>
  <c r="J83" i="18"/>
  <c r="J84" i="18"/>
  <c r="J85" i="18"/>
  <c r="J87" i="18"/>
  <c r="J88" i="18"/>
  <c r="J89" i="18"/>
  <c r="J90" i="18"/>
  <c r="J91" i="18"/>
  <c r="J92" i="18"/>
  <c r="J93" i="18"/>
  <c r="J96" i="18"/>
  <c r="J98" i="18"/>
  <c r="J99" i="18"/>
  <c r="J100" i="18"/>
  <c r="F65" i="18" l="1"/>
  <c r="E72" i="18"/>
  <c r="F77" i="18"/>
  <c r="E14" i="18"/>
  <c r="F29" i="18"/>
  <c r="L29" i="18" s="1"/>
  <c r="H10" i="18"/>
  <c r="E64" i="18"/>
  <c r="G64" i="18"/>
  <c r="H64" i="18"/>
  <c r="D64" i="18"/>
  <c r="G60" i="18"/>
  <c r="H60" i="18"/>
  <c r="E60" i="18"/>
  <c r="D60" i="18"/>
  <c r="F62" i="18"/>
  <c r="D14" i="18"/>
  <c r="F23" i="18"/>
  <c r="F22" i="18"/>
  <c r="K64" i="18" l="1"/>
  <c r="L23" i="18"/>
  <c r="L77" i="18"/>
  <c r="L22" i="18"/>
  <c r="J60" i="18"/>
  <c r="J64" i="18"/>
  <c r="K60" i="18"/>
  <c r="L62" i="18"/>
  <c r="L65" i="18"/>
  <c r="D97" i="19"/>
  <c r="D10" i="18" l="1"/>
  <c r="G10" i="18"/>
  <c r="J10" i="18" l="1"/>
  <c r="F97" i="19"/>
  <c r="F71" i="18" l="1"/>
  <c r="G14" i="18"/>
  <c r="J14" i="18" s="1"/>
  <c r="H14" i="18"/>
  <c r="K14" i="18" s="1"/>
  <c r="F36" i="18"/>
  <c r="F32" i="18"/>
  <c r="D41" i="18"/>
  <c r="D97" i="18"/>
  <c r="L32" i="18" l="1"/>
  <c r="L36" i="18"/>
  <c r="L71" i="18"/>
  <c r="F46" i="18"/>
  <c r="L46" i="18" s="1"/>
  <c r="F35" i="18"/>
  <c r="C97" i="19"/>
  <c r="C108" i="19"/>
  <c r="I103" i="19"/>
  <c r="H103" i="19"/>
  <c r="E103" i="19"/>
  <c r="I102" i="19"/>
  <c r="H102" i="19"/>
  <c r="E102" i="19"/>
  <c r="L35" i="18" l="1"/>
  <c r="K102" i="19"/>
  <c r="K103" i="19"/>
  <c r="G97" i="19"/>
  <c r="H41" i="18" l="1"/>
  <c r="F51" i="18" l="1"/>
  <c r="F48" i="18"/>
  <c r="L48" i="18" s="1"/>
  <c r="F33" i="18"/>
  <c r="L33" i="18" s="1"/>
  <c r="H37" i="18"/>
  <c r="L51" i="18" l="1"/>
  <c r="G97" i="18"/>
  <c r="J97" i="18" s="1"/>
  <c r="D86" i="18"/>
  <c r="J111" i="19" l="1"/>
  <c r="J113" i="19"/>
  <c r="J116" i="19"/>
  <c r="J25" i="19"/>
  <c r="I25" i="19"/>
  <c r="H118" i="19" l="1"/>
  <c r="E118" i="19"/>
  <c r="I116" i="19"/>
  <c r="I118" i="19"/>
  <c r="J118" i="19"/>
  <c r="F117" i="19"/>
  <c r="G117" i="19"/>
  <c r="D117" i="19"/>
  <c r="C117" i="19"/>
  <c r="I117" i="19" l="1"/>
  <c r="J117" i="19"/>
  <c r="H117" i="19"/>
  <c r="K118" i="19"/>
  <c r="E117" i="19"/>
  <c r="J41" i="18"/>
  <c r="E10" i="18"/>
  <c r="K10" i="18" s="1"/>
  <c r="E41" i="18"/>
  <c r="K41" i="18" s="1"/>
  <c r="K117" i="19" l="1"/>
  <c r="I101" i="19"/>
  <c r="I104" i="19"/>
  <c r="I84" i="19"/>
  <c r="I85" i="19"/>
  <c r="I86" i="19"/>
  <c r="I87" i="19"/>
  <c r="J87" i="19"/>
  <c r="F108" i="19" l="1"/>
  <c r="G108" i="19"/>
  <c r="D108" i="19"/>
  <c r="I113" i="19"/>
  <c r="H113" i="19"/>
  <c r="E113" i="19"/>
  <c r="K113" i="19" l="1"/>
  <c r="F28" i="18"/>
  <c r="L28" i="18" l="1"/>
  <c r="H97" i="18"/>
  <c r="E97" i="18"/>
  <c r="K97" i="18" l="1"/>
  <c r="I82" i="19"/>
  <c r="I83" i="19"/>
  <c r="I17" i="19"/>
  <c r="J17" i="19"/>
  <c r="H17" i="19"/>
  <c r="E17" i="19"/>
  <c r="D61" i="19"/>
  <c r="F61" i="19"/>
  <c r="G61" i="19"/>
  <c r="C61" i="19"/>
  <c r="K17" i="19" l="1"/>
  <c r="G115" i="19" l="1"/>
  <c r="F115" i="19"/>
  <c r="D115" i="19"/>
  <c r="C115" i="19"/>
  <c r="E116" i="19"/>
  <c r="H116" i="19"/>
  <c r="H96" i="19"/>
  <c r="F95" i="19"/>
  <c r="J95" i="19"/>
  <c r="I96" i="19"/>
  <c r="J96" i="19"/>
  <c r="E96" i="19"/>
  <c r="C95" i="19"/>
  <c r="E95" i="19" s="1"/>
  <c r="F67" i="18"/>
  <c r="F52" i="18"/>
  <c r="L52" i="18" s="1"/>
  <c r="E86" i="18"/>
  <c r="G86" i="18"/>
  <c r="J86" i="18" s="1"/>
  <c r="H86" i="18"/>
  <c r="F96" i="18"/>
  <c r="H77" i="19"/>
  <c r="I77" i="19"/>
  <c r="I32" i="19"/>
  <c r="J32" i="19"/>
  <c r="I33" i="19"/>
  <c r="J33" i="19"/>
  <c r="H33" i="19"/>
  <c r="H32" i="19"/>
  <c r="D31" i="19"/>
  <c r="F31" i="19"/>
  <c r="G31" i="19"/>
  <c r="E32" i="19"/>
  <c r="E33" i="19"/>
  <c r="C31" i="19"/>
  <c r="F90" i="18"/>
  <c r="F91" i="18"/>
  <c r="G72" i="18"/>
  <c r="I72" i="18" s="1"/>
  <c r="D72" i="18"/>
  <c r="F79" i="18"/>
  <c r="F80" i="18"/>
  <c r="F45" i="18"/>
  <c r="F47" i="18"/>
  <c r="F79" i="19"/>
  <c r="F78" i="19" s="1"/>
  <c r="C79" i="19"/>
  <c r="C78" i="19" s="1"/>
  <c r="J82" i="19"/>
  <c r="J83" i="19"/>
  <c r="H82" i="19"/>
  <c r="H83" i="19"/>
  <c r="E82" i="19"/>
  <c r="E83" i="19"/>
  <c r="E77" i="19"/>
  <c r="E25" i="19"/>
  <c r="H25" i="19"/>
  <c r="F75" i="18"/>
  <c r="F89" i="18"/>
  <c r="F43" i="18"/>
  <c r="F42" i="18"/>
  <c r="F27" i="18"/>
  <c r="F26" i="18"/>
  <c r="F24" i="18"/>
  <c r="F25" i="18"/>
  <c r="F18" i="18"/>
  <c r="F50" i="18"/>
  <c r="F53" i="19"/>
  <c r="H53" i="19" s="1"/>
  <c r="I64" i="19"/>
  <c r="J64" i="19"/>
  <c r="H64" i="19"/>
  <c r="D66" i="19"/>
  <c r="J66" i="19" s="1"/>
  <c r="D60" i="19"/>
  <c r="E64" i="19"/>
  <c r="I107" i="19"/>
  <c r="J107" i="19"/>
  <c r="H107" i="19"/>
  <c r="E107" i="19"/>
  <c r="F100" i="18"/>
  <c r="E46" i="19"/>
  <c r="H46" i="19"/>
  <c r="I46" i="19"/>
  <c r="I81" i="19"/>
  <c r="I111" i="19"/>
  <c r="H111" i="19"/>
  <c r="E111" i="19"/>
  <c r="J110" i="19"/>
  <c r="I110" i="19"/>
  <c r="H110" i="19"/>
  <c r="E110" i="19"/>
  <c r="J109" i="19"/>
  <c r="I109" i="19"/>
  <c r="H109" i="19"/>
  <c r="E109" i="19"/>
  <c r="J106" i="19"/>
  <c r="I106" i="19"/>
  <c r="H106" i="19"/>
  <c r="E106" i="19"/>
  <c r="E105" i="19" s="1"/>
  <c r="J104" i="19"/>
  <c r="H104" i="19"/>
  <c r="E104" i="19"/>
  <c r="J101" i="19"/>
  <c r="H101" i="19"/>
  <c r="E101" i="19"/>
  <c r="I100" i="19"/>
  <c r="J99" i="19"/>
  <c r="I99" i="19"/>
  <c r="H99" i="19"/>
  <c r="E99" i="19"/>
  <c r="J98" i="19"/>
  <c r="I98" i="19"/>
  <c r="H98" i="19"/>
  <c r="E98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G88" i="19"/>
  <c r="F88" i="19"/>
  <c r="D88" i="19"/>
  <c r="C88" i="19"/>
  <c r="H87" i="19"/>
  <c r="E87" i="19"/>
  <c r="J86" i="19"/>
  <c r="H86" i="19"/>
  <c r="E86" i="19"/>
  <c r="J85" i="19"/>
  <c r="H85" i="19"/>
  <c r="E85" i="19"/>
  <c r="G84" i="19"/>
  <c r="H84" i="19" s="1"/>
  <c r="D84" i="19"/>
  <c r="E84" i="19" s="1"/>
  <c r="J81" i="19"/>
  <c r="H81" i="19"/>
  <c r="E81" i="19"/>
  <c r="J80" i="19"/>
  <c r="I80" i="19"/>
  <c r="H80" i="19"/>
  <c r="E80" i="19"/>
  <c r="G79" i="19"/>
  <c r="D79" i="19"/>
  <c r="D78" i="19" s="1"/>
  <c r="J76" i="19"/>
  <c r="I76" i="19"/>
  <c r="H76" i="19"/>
  <c r="E76" i="19"/>
  <c r="J75" i="19"/>
  <c r="I75" i="19"/>
  <c r="H75" i="19"/>
  <c r="E75" i="19"/>
  <c r="J74" i="19"/>
  <c r="I74" i="19"/>
  <c r="H74" i="19"/>
  <c r="E74" i="19"/>
  <c r="G73" i="19"/>
  <c r="G65" i="19" s="1"/>
  <c r="F73" i="19"/>
  <c r="D73" i="19"/>
  <c r="C73" i="19"/>
  <c r="J72" i="19"/>
  <c r="I72" i="19"/>
  <c r="H72" i="19"/>
  <c r="E72" i="19"/>
  <c r="J71" i="19"/>
  <c r="F71" i="19"/>
  <c r="C71" i="19"/>
  <c r="E71" i="19" s="1"/>
  <c r="J70" i="19"/>
  <c r="I70" i="19"/>
  <c r="H70" i="19"/>
  <c r="E70" i="19"/>
  <c r="J69" i="19"/>
  <c r="I69" i="19"/>
  <c r="H69" i="19"/>
  <c r="E69" i="19"/>
  <c r="J68" i="19"/>
  <c r="I68" i="19"/>
  <c r="H68" i="19"/>
  <c r="E68" i="19"/>
  <c r="J67" i="19"/>
  <c r="I67" i="19"/>
  <c r="H67" i="19"/>
  <c r="E67" i="19"/>
  <c r="F66" i="19"/>
  <c r="H66" i="19" s="1"/>
  <c r="C66" i="19"/>
  <c r="J63" i="19"/>
  <c r="I63" i="19"/>
  <c r="H63" i="19"/>
  <c r="E63" i="19"/>
  <c r="J62" i="19"/>
  <c r="I62" i="19"/>
  <c r="H62" i="19"/>
  <c r="E62" i="19"/>
  <c r="C60" i="19"/>
  <c r="J58" i="19"/>
  <c r="I58" i="19"/>
  <c r="H58" i="19"/>
  <c r="E58" i="19"/>
  <c r="J57" i="19"/>
  <c r="I57" i="19"/>
  <c r="H57" i="19"/>
  <c r="E57" i="19"/>
  <c r="J56" i="19"/>
  <c r="I56" i="19"/>
  <c r="H56" i="19"/>
  <c r="E56" i="19"/>
  <c r="I55" i="19"/>
  <c r="G55" i="19"/>
  <c r="H55" i="19" s="1"/>
  <c r="D55" i="19"/>
  <c r="E55" i="19" s="1"/>
  <c r="J54" i="19"/>
  <c r="I54" i="19"/>
  <c r="H54" i="19"/>
  <c r="E54" i="19"/>
  <c r="J53" i="19"/>
  <c r="C53" i="19"/>
  <c r="E53" i="19" s="1"/>
  <c r="J52" i="19"/>
  <c r="I52" i="19"/>
  <c r="H52" i="19"/>
  <c r="E52" i="19"/>
  <c r="J51" i="19"/>
  <c r="I51" i="19"/>
  <c r="H51" i="19"/>
  <c r="E51" i="19"/>
  <c r="J50" i="19"/>
  <c r="J49" i="19"/>
  <c r="I49" i="19"/>
  <c r="H49" i="19"/>
  <c r="E49" i="19"/>
  <c r="J48" i="19"/>
  <c r="F48" i="19"/>
  <c r="H48" i="19" s="1"/>
  <c r="C48" i="19"/>
  <c r="E48" i="19" s="1"/>
  <c r="J47" i="19"/>
  <c r="I47" i="19"/>
  <c r="H47" i="19"/>
  <c r="E47" i="19"/>
  <c r="J45" i="19"/>
  <c r="F45" i="19"/>
  <c r="H45" i="19" s="1"/>
  <c r="C45" i="19"/>
  <c r="E45" i="19" s="1"/>
  <c r="J44" i="19"/>
  <c r="I44" i="19"/>
  <c r="H44" i="19"/>
  <c r="E44" i="19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F40" i="19"/>
  <c r="H40" i="19" s="1"/>
  <c r="C40" i="19"/>
  <c r="E40" i="19" s="1"/>
  <c r="J39" i="19"/>
  <c r="I39" i="19"/>
  <c r="H39" i="19"/>
  <c r="E39" i="19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J34" i="19"/>
  <c r="J30" i="19"/>
  <c r="I30" i="19"/>
  <c r="H30" i="19"/>
  <c r="E30" i="19"/>
  <c r="J29" i="19"/>
  <c r="F29" i="19"/>
  <c r="H29" i="19" s="1"/>
  <c r="C29" i="19"/>
  <c r="E29" i="19" s="1"/>
  <c r="J28" i="19"/>
  <c r="I28" i="19"/>
  <c r="H28" i="19"/>
  <c r="E28" i="19"/>
  <c r="J27" i="19"/>
  <c r="F27" i="19"/>
  <c r="C27" i="19"/>
  <c r="E27" i="19" s="1"/>
  <c r="J26" i="19"/>
  <c r="J24" i="19"/>
  <c r="I24" i="19"/>
  <c r="H24" i="19"/>
  <c r="E24" i="19"/>
  <c r="E23" i="19" s="1"/>
  <c r="G23" i="19"/>
  <c r="F23" i="19"/>
  <c r="D23" i="19"/>
  <c r="C23" i="19"/>
  <c r="J22" i="19"/>
  <c r="I22" i="19"/>
  <c r="H22" i="19"/>
  <c r="E22" i="19"/>
  <c r="J21" i="19"/>
  <c r="I21" i="19"/>
  <c r="H21" i="19"/>
  <c r="E21" i="19"/>
  <c r="J20" i="19"/>
  <c r="F20" i="19"/>
  <c r="H20" i="19" s="1"/>
  <c r="C20" i="19"/>
  <c r="E20" i="19" s="1"/>
  <c r="J19" i="19"/>
  <c r="J18" i="19"/>
  <c r="I18" i="19"/>
  <c r="H18" i="19"/>
  <c r="E18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C10" i="19"/>
  <c r="E10" i="19" s="1"/>
  <c r="J10" i="19"/>
  <c r="F87" i="18"/>
  <c r="F81" i="18"/>
  <c r="F66" i="18"/>
  <c r="F74" i="18"/>
  <c r="D54" i="18"/>
  <c r="G37" i="18"/>
  <c r="K72" i="18"/>
  <c r="E37" i="18"/>
  <c r="K37" i="18" s="1"/>
  <c r="D37" i="18"/>
  <c r="L81" i="18"/>
  <c r="F11" i="18"/>
  <c r="F12" i="18"/>
  <c r="F13" i="18"/>
  <c r="F15" i="18"/>
  <c r="F16" i="18"/>
  <c r="F17" i="18"/>
  <c r="F19" i="18"/>
  <c r="F20" i="18"/>
  <c r="F21" i="18"/>
  <c r="F38" i="18"/>
  <c r="F39" i="18"/>
  <c r="F40" i="18"/>
  <c r="F44" i="18"/>
  <c r="F49" i="18"/>
  <c r="F53" i="18"/>
  <c r="F55" i="18"/>
  <c r="F56" i="18"/>
  <c r="F57" i="18"/>
  <c r="F58" i="18"/>
  <c r="F61" i="18"/>
  <c r="F63" i="18"/>
  <c r="F68" i="18"/>
  <c r="F69" i="18"/>
  <c r="F70" i="18"/>
  <c r="F73" i="18"/>
  <c r="F78" i="18"/>
  <c r="L78" i="18" s="1"/>
  <c r="F82" i="18"/>
  <c r="F83" i="18"/>
  <c r="F84" i="18"/>
  <c r="F85" i="18"/>
  <c r="F88" i="18"/>
  <c r="F92" i="18"/>
  <c r="F93" i="18"/>
  <c r="F98" i="18"/>
  <c r="F99" i="18"/>
  <c r="G60" i="19"/>
  <c r="F60" i="19"/>
  <c r="H105" i="19" l="1"/>
  <c r="F86" i="18"/>
  <c r="F54" i="18"/>
  <c r="L75" i="18"/>
  <c r="L79" i="18"/>
  <c r="L88" i="18"/>
  <c r="L100" i="18"/>
  <c r="K86" i="18"/>
  <c r="L69" i="18"/>
  <c r="L53" i="18"/>
  <c r="L19" i="18"/>
  <c r="L68" i="18"/>
  <c r="L84" i="18"/>
  <c r="L85" i="18"/>
  <c r="J54" i="18"/>
  <c r="L49" i="18"/>
  <c r="L44" i="18"/>
  <c r="L43" i="18"/>
  <c r="J37" i="18"/>
  <c r="L18" i="18"/>
  <c r="L17" i="18"/>
  <c r="L24" i="18"/>
  <c r="L16" i="18"/>
  <c r="L25" i="18"/>
  <c r="L50" i="18"/>
  <c r="L27" i="18"/>
  <c r="L74" i="18"/>
  <c r="L96" i="18"/>
  <c r="J72" i="18"/>
  <c r="L67" i="18"/>
  <c r="L63" i="18"/>
  <c r="L42" i="18"/>
  <c r="L89" i="18"/>
  <c r="L47" i="18"/>
  <c r="L83" i="18"/>
  <c r="L66" i="18"/>
  <c r="L99" i="18"/>
  <c r="L82" i="18"/>
  <c r="L58" i="18"/>
  <c r="L39" i="18"/>
  <c r="L13" i="18"/>
  <c r="K54" i="18"/>
  <c r="E11" i="19"/>
  <c r="L45" i="18"/>
  <c r="L15" i="18"/>
  <c r="L57" i="18"/>
  <c r="L91" i="18"/>
  <c r="L61" i="18"/>
  <c r="L98" i="18"/>
  <c r="L38" i="18"/>
  <c r="L12" i="18"/>
  <c r="H11" i="19"/>
  <c r="L73" i="18"/>
  <c r="L56" i="18"/>
  <c r="L21" i="18"/>
  <c r="L11" i="18"/>
  <c r="L87" i="18"/>
  <c r="L90" i="18"/>
  <c r="L40" i="18"/>
  <c r="L93" i="18"/>
  <c r="L92" i="18"/>
  <c r="L70" i="18"/>
  <c r="L55" i="18"/>
  <c r="L20" i="18"/>
  <c r="L26" i="18"/>
  <c r="L80" i="18"/>
  <c r="F60" i="18"/>
  <c r="G101" i="18"/>
  <c r="F10" i="18"/>
  <c r="K107" i="19"/>
  <c r="K106" i="19"/>
  <c r="K104" i="19"/>
  <c r="D101" i="18"/>
  <c r="F14" i="18"/>
  <c r="D9" i="19"/>
  <c r="G9" i="19"/>
  <c r="K25" i="19"/>
  <c r="J55" i="19"/>
  <c r="H100" i="19"/>
  <c r="H97" i="19" s="1"/>
  <c r="D65" i="19"/>
  <c r="D59" i="19" s="1"/>
  <c r="F41" i="18"/>
  <c r="E101" i="18"/>
  <c r="G114" i="19"/>
  <c r="J115" i="19"/>
  <c r="E79" i="19"/>
  <c r="K111" i="19"/>
  <c r="K116" i="19"/>
  <c r="I73" i="19"/>
  <c r="K90" i="19"/>
  <c r="F114" i="19"/>
  <c r="I115" i="19"/>
  <c r="K18" i="19"/>
  <c r="K87" i="19"/>
  <c r="F65" i="19"/>
  <c r="H65" i="19" s="1"/>
  <c r="F50" i="19"/>
  <c r="H50" i="19" s="1"/>
  <c r="E88" i="19"/>
  <c r="F19" i="19"/>
  <c r="H19" i="19" s="1"/>
  <c r="K101" i="19"/>
  <c r="J31" i="19"/>
  <c r="J88" i="19"/>
  <c r="H115" i="19"/>
  <c r="K110" i="19"/>
  <c r="H61" i="19"/>
  <c r="K63" i="19"/>
  <c r="K54" i="19"/>
  <c r="I45" i="19"/>
  <c r="K21" i="19"/>
  <c r="K57" i="19"/>
  <c r="I66" i="19"/>
  <c r="H73" i="19"/>
  <c r="C94" i="19"/>
  <c r="I95" i="19"/>
  <c r="E108" i="19"/>
  <c r="H108" i="19"/>
  <c r="F97" i="18"/>
  <c r="K75" i="19"/>
  <c r="K86" i="19"/>
  <c r="K98" i="19"/>
  <c r="K82" i="19"/>
  <c r="K62" i="19"/>
  <c r="F94" i="19"/>
  <c r="I88" i="19"/>
  <c r="K76" i="19"/>
  <c r="K74" i="19"/>
  <c r="K72" i="19"/>
  <c r="C65" i="19"/>
  <c r="E66" i="19"/>
  <c r="K66" i="19" s="1"/>
  <c r="K45" i="19"/>
  <c r="K33" i="19"/>
  <c r="I31" i="19"/>
  <c r="C26" i="19"/>
  <c r="E26" i="19" s="1"/>
  <c r="K32" i="19"/>
  <c r="J84" i="19"/>
  <c r="E73" i="19"/>
  <c r="K30" i="19"/>
  <c r="I71" i="19"/>
  <c r="H88" i="19"/>
  <c r="K22" i="19"/>
  <c r="K80" i="19"/>
  <c r="I48" i="19"/>
  <c r="K37" i="19"/>
  <c r="K85" i="19"/>
  <c r="E115" i="19"/>
  <c r="K99" i="19"/>
  <c r="K68" i="19"/>
  <c r="K70" i="19"/>
  <c r="K29" i="19"/>
  <c r="F37" i="18"/>
  <c r="I23" i="19"/>
  <c r="I27" i="19"/>
  <c r="K91" i="19"/>
  <c r="J105" i="19"/>
  <c r="K109" i="19"/>
  <c r="H95" i="19"/>
  <c r="K95" i="19" s="1"/>
  <c r="H79" i="19"/>
  <c r="I79" i="19"/>
  <c r="K48" i="19"/>
  <c r="K24" i="19"/>
  <c r="K47" i="19"/>
  <c r="K51" i="19"/>
  <c r="K52" i="19"/>
  <c r="K69" i="19"/>
  <c r="H23" i="19"/>
  <c r="K23" i="19" s="1"/>
  <c r="K42" i="19"/>
  <c r="K44" i="19"/>
  <c r="K56" i="19"/>
  <c r="K58" i="19"/>
  <c r="E61" i="19"/>
  <c r="K89" i="19"/>
  <c r="K12" i="19"/>
  <c r="K14" i="19"/>
  <c r="K15" i="19"/>
  <c r="K20" i="19"/>
  <c r="K38" i="19"/>
  <c r="K39" i="19"/>
  <c r="K83" i="19"/>
  <c r="F10" i="19"/>
  <c r="H10" i="19" s="1"/>
  <c r="K10" i="19" s="1"/>
  <c r="I78" i="19"/>
  <c r="E78" i="19"/>
  <c r="H60" i="19"/>
  <c r="I61" i="19"/>
  <c r="K49" i="19"/>
  <c r="K43" i="19"/>
  <c r="I11" i="19"/>
  <c r="H101" i="18"/>
  <c r="I101" i="18"/>
  <c r="F72" i="18"/>
  <c r="F64" i="18" s="1"/>
  <c r="K55" i="19"/>
  <c r="J73" i="19"/>
  <c r="J79" i="19"/>
  <c r="I105" i="19"/>
  <c r="C50" i="19"/>
  <c r="E50" i="19" s="1"/>
  <c r="J23" i="19"/>
  <c r="I29" i="19"/>
  <c r="K84" i="19"/>
  <c r="I97" i="19"/>
  <c r="K64" i="19"/>
  <c r="H31" i="19"/>
  <c r="K77" i="19"/>
  <c r="G94" i="19"/>
  <c r="J60" i="19"/>
  <c r="F35" i="19"/>
  <c r="I53" i="19"/>
  <c r="C35" i="19"/>
  <c r="I40" i="19"/>
  <c r="C19" i="19"/>
  <c r="K53" i="19"/>
  <c r="K13" i="19"/>
  <c r="K41" i="19"/>
  <c r="K46" i="19"/>
  <c r="K96" i="19"/>
  <c r="D114" i="19"/>
  <c r="F26" i="19"/>
  <c r="H27" i="19"/>
  <c r="K27" i="19" s="1"/>
  <c r="G78" i="19"/>
  <c r="K36" i="19"/>
  <c r="K81" i="19"/>
  <c r="J108" i="19"/>
  <c r="E31" i="19"/>
  <c r="I108" i="19"/>
  <c r="J61" i="19"/>
  <c r="K28" i="19"/>
  <c r="K67" i="19"/>
  <c r="I20" i="19"/>
  <c r="H71" i="19"/>
  <c r="K71" i="19" s="1"/>
  <c r="K40" i="19"/>
  <c r="I60" i="19"/>
  <c r="E60" i="19"/>
  <c r="E100" i="19"/>
  <c r="E97" i="19" s="1"/>
  <c r="J100" i="19"/>
  <c r="C114" i="19"/>
  <c r="E65" i="19" l="1"/>
  <c r="K11" i="19"/>
  <c r="L37" i="18"/>
  <c r="L60" i="18"/>
  <c r="L97" i="18"/>
  <c r="L41" i="18"/>
  <c r="J101" i="18"/>
  <c r="L14" i="18"/>
  <c r="F101" i="18"/>
  <c r="K101" i="18"/>
  <c r="L86" i="18"/>
  <c r="L54" i="18"/>
  <c r="L64" i="18"/>
  <c r="L72" i="18"/>
  <c r="D92" i="19"/>
  <c r="J9" i="19"/>
  <c r="K105" i="19"/>
  <c r="K50" i="19"/>
  <c r="H114" i="19"/>
  <c r="J65" i="19"/>
  <c r="G93" i="19"/>
  <c r="F93" i="19"/>
  <c r="K100" i="19"/>
  <c r="K79" i="19"/>
  <c r="I19" i="19"/>
  <c r="F59" i="19"/>
  <c r="K73" i="19"/>
  <c r="C59" i="19"/>
  <c r="E59" i="19" s="1"/>
  <c r="K115" i="19"/>
  <c r="J114" i="19"/>
  <c r="K88" i="19"/>
  <c r="I65" i="19"/>
  <c r="K61" i="19"/>
  <c r="K108" i="19"/>
  <c r="I94" i="19"/>
  <c r="I10" i="19"/>
  <c r="K65" i="19"/>
  <c r="K31" i="19"/>
  <c r="H94" i="19"/>
  <c r="K60" i="19"/>
  <c r="L10" i="18"/>
  <c r="J78" i="19"/>
  <c r="G59" i="19"/>
  <c r="G92" i="19" s="1"/>
  <c r="H78" i="19"/>
  <c r="K78" i="19" s="1"/>
  <c r="F34" i="19"/>
  <c r="H35" i="19"/>
  <c r="I35" i="19"/>
  <c r="I50" i="19"/>
  <c r="E19" i="19"/>
  <c r="K19" i="19" s="1"/>
  <c r="I26" i="19"/>
  <c r="H26" i="19"/>
  <c r="K26" i="19" s="1"/>
  <c r="C34" i="19"/>
  <c r="E34" i="19" s="1"/>
  <c r="E35" i="19"/>
  <c r="C93" i="19"/>
  <c r="E114" i="19"/>
  <c r="I114" i="19"/>
  <c r="D94" i="19"/>
  <c r="J97" i="19"/>
  <c r="L101" i="18" l="1"/>
  <c r="K114" i="19"/>
  <c r="H93" i="19"/>
  <c r="G119" i="19"/>
  <c r="I93" i="19"/>
  <c r="I59" i="19"/>
  <c r="J92" i="19"/>
  <c r="J59" i="19"/>
  <c r="H59" i="19"/>
  <c r="K59" i="19" s="1"/>
  <c r="K35" i="19"/>
  <c r="H34" i="19"/>
  <c r="K34" i="19" s="1"/>
  <c r="I34" i="19"/>
  <c r="C9" i="19"/>
  <c r="F9" i="19"/>
  <c r="D93" i="19"/>
  <c r="D119" i="19" s="1"/>
  <c r="J94" i="19"/>
  <c r="E94" i="19"/>
  <c r="K97" i="19"/>
  <c r="H9" i="19" l="1"/>
  <c r="F92" i="19"/>
  <c r="I9" i="19"/>
  <c r="E9" i="19"/>
  <c r="C92" i="19"/>
  <c r="C119" i="19" s="1"/>
  <c r="E93" i="19"/>
  <c r="K94" i="19"/>
  <c r="J93" i="19"/>
  <c r="J119" i="19"/>
  <c r="K9" i="19" l="1"/>
  <c r="E92" i="19"/>
  <c r="E119" i="19" s="1"/>
  <c r="F119" i="19"/>
  <c r="H92" i="19"/>
  <c r="I92" i="19"/>
  <c r="K93" i="19"/>
  <c r="K92" i="19" l="1"/>
  <c r="I119" i="19"/>
  <c r="H119" i="19"/>
  <c r="K119" i="19" s="1"/>
</calcChain>
</file>

<file path=xl/sharedStrings.xml><?xml version="1.0" encoding="utf-8"?>
<sst xmlns="http://schemas.openxmlformats.org/spreadsheetml/2006/main" count="433" uniqueCount="349">
  <si>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</si>
  <si>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</si>
  <si>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</si>
  <si>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</si>
  <si>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</si>
  <si>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</si>
  <si>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</si>
  <si>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</si>
  <si>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</si>
  <si>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</si>
  <si>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</si>
  <si>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</si>
  <si>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</si>
  <si>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</si>
  <si>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</si>
  <si>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</si>
  <si>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</si>
  <si>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</si>
  <si>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</si>
  <si>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</si>
  <si>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</si>
  <si>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</si>
  <si>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</si>
  <si>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</si>
  <si>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</si>
  <si>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</si>
  <si>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</si>
  <si>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</si>
  <si>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</si>
  <si>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</si>
  <si>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</si>
  <si>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</si>
  <si>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</si>
  <si>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</si>
  <si>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</si>
  <si>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</si>
  <si>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</si>
  <si>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</si>
  <si>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</si>
  <si>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</si>
  <si>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</si>
  <si>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</si>
  <si>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</si>
  <si>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</si>
  <si>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</si>
  <si>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</si>
  <si>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</si>
  <si>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</si>
  <si>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</si>
  <si>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</si>
  <si>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</si>
  <si>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</si>
  <si>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</si>
  <si>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</si>
  <si>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</si>
  <si>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</si>
  <si>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</si>
  <si>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</si>
  <si>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</si>
  <si>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</si>
  <si>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</si>
  <si>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</si>
  <si>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</si>
  <si>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</si>
  <si>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</si>
  <si>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</si>
  <si>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</si>
  <si>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</si>
  <si>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</si>
  <si>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</si>
  <si>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</si>
  <si>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</si>
  <si>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</si>
  <si>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</si>
  <si>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</si>
  <si>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</si>
  <si>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</si>
  <si>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</si>
  <si>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</si>
  <si>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</si>
  <si>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</si>
  <si>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</si>
  <si>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</si>
  <si>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</si>
  <si>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</si>
  <si>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</si>
  <si>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</si>
  <si>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</si>
  <si>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</si>
  <si>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</si>
  <si>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</si>
  <si>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</si>
  <si>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</si>
  <si>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</si>
  <si>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</si>
  <si>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</si>
  <si>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</si>
  <si>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</si>
  <si>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</si>
  <si>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</si>
  <si>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</si>
  <si>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</si>
  <si>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</si>
  <si>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</si>
  <si>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</si>
  <si>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</si>
  <si>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</si>
  <si>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</si>
  <si>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</si>
  <si>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</si>
  <si>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</si>
  <si>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</si>
  <si>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</si>
  <si>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</si>
  <si>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</si>
  <si>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</si>
  <si>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</si>
  <si>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</si>
  <si>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</si>
  <si>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</si>
  <si>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</si>
  <si>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</si>
  <si>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</si>
  <si>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</si>
  <si>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</si>
  <si>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</si>
  <si>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</si>
  <si>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</si>
  <si>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</si>
  <si>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</si>
  <si>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</si>
  <si>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</si>
  <si>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</si>
  <si>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</si>
  <si>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</si>
  <si>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</si>
  <si>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</si>
  <si>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</si>
  <si>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</si>
  <si>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</si>
  <si>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</si>
  <si>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</si>
  <si>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</si>
  <si>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</si>
  <si>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</si>
  <si>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</si>
  <si>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</si>
  <si>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</si>
  <si>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</si>
  <si>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</si>
  <si>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</si>
  <si>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</si>
  <si>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</si>
  <si>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</si>
  <si>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</si>
  <si>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</si>
  <si>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</si>
  <si>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</si>
  <si>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</si>
  <si>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</si>
  <si>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</si>
  <si>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</si>
  <si>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</si>
  <si>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</si>
  <si>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</si>
  <si>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</si>
  <si>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</si>
  <si>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</si>
  <si>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</si>
  <si>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</si>
  <si>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</si>
  <si>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</si>
  <si>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</si>
  <si>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</si>
  <si>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</si>
  <si>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</si>
  <si>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</si>
  <si>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</si>
  <si>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</si>
  <si>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</si>
  <si>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</si>
  <si>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</si>
  <si>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</si>
  <si>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</si>
  <si>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</si>
  <si>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</si>
  <si>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</si>
  <si>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</si>
  <si>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</si>
  <si>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</si>
  <si>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</si>
  <si>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</si>
  <si>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</si>
  <si>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</si>
  <si>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</si>
  <si>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</si>
  <si>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</si>
  <si>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</si>
  <si>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</si>
  <si>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</si>
  <si>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</si>
  <si>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</si>
  <si>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</si>
  <si>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</si>
  <si>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</si>
  <si>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</si>
  <si>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</si>
  <si>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</si>
  <si>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</si>
  <si>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</si>
  <si>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</si>
  <si>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</si>
  <si>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</si>
  <si>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</si>
  <si>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</si>
  <si>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</si>
  <si>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</si>
  <si>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</si>
  <si>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</si>
  <si>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</si>
  <si>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</si>
  <si>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</si>
  <si>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</si>
  <si>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</si>
  <si>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</si>
  <si>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</si>
  <si>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</si>
  <si>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</si>
  <si>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</si>
  <si>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</si>
  <si>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</si>
  <si>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</si>
  <si>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</si>
  <si>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</si>
  <si>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</si>
  <si>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</si>
  <si>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</si>
  <si>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</si>
  <si>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</si>
  <si>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</si>
  <si>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</si>
  <si>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</si>
  <si>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</si>
  <si>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</si>
  <si>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</si>
  <si>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</si>
  <si>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</si>
  <si>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</si>
  <si>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</si>
  <si>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</si>
  <si>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</si>
  <si>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</si>
  <si>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</si>
  <si>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</si>
  <si>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</si>
  <si>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</si>
  <si>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</si>
  <si>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</si>
  <si>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</si>
  <si>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</si>
  <si>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</si>
  <si>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</si>
  <si>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</si>
  <si>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</si>
  <si>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</si>
  <si>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</si>
  <si>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</si>
  <si>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</si>
  <si>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</si>
  <si>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</si>
  <si>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</si>
  <si>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</si>
  <si>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</si>
  <si>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</si>
  <si>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</si>
  <si>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</si>
  <si>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</si>
  <si>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</si>
  <si>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</si>
  <si>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</si>
  <si>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</si>
  <si>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</si>
  <si>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</si>
  <si>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</si>
  <si>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</si>
  <si>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</si>
  <si>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</si>
  <si>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</si>
  <si>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</si>
  <si>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Додаток 2</t>
  </si>
  <si>
    <t xml:space="preserve"> Затверджено з урахуванням змін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</si>
  <si>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</si>
  <si>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</si>
  <si>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</si>
  <si>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</si>
  <si>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</si>
  <si>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</si>
  <si>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</si>
  <si>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</si>
  <si>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</si>
  <si>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</si>
  <si>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</si>
  <si>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</si>
  <si>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</si>
  <si>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</si>
  <si>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</si>
  <si>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</si>
  <si>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</si>
  <si>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</si>
  <si>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</si>
  <si>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</si>
  <si>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</si>
  <si>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</si>
  <si>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</si>
  <si>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</si>
  <si>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</si>
  <si>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</si>
  <si>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</si>
  <si>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</si>
  <si>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 xml:space="preserve">Секретар міської ради                                                              </t>
  </si>
  <si>
    <t xml:space="preserve"> Наталія КОВАЛЬОВА</t>
  </si>
  <si>
    <t>Інші програми та заходи у сфері освіти</t>
  </si>
  <si>
    <t>1142</t>
  </si>
  <si>
    <t>Виконання окремих заходів з реалізації соціального проекту `Активні парки - локації здорової України`</t>
  </si>
  <si>
    <t>5049</t>
  </si>
  <si>
    <t>Експлуатація та технічне обслуговування житлового фонду</t>
  </si>
  <si>
    <t>6011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</si>
  <si>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</si>
  <si>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1275</t>
  </si>
  <si>
    <t>Реалізація інших заходів щодо соціально-економічного розвитку територій</t>
  </si>
  <si>
    <t>7370</t>
  </si>
  <si>
    <t>Податок на доходи фізичних осіб із доходів спеціалістів резидента Дія Сіті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</si>
  <si>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</si>
  <si>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Видатки бюджету Тростянецької міської  територіальної громади за 9 місяців 2025 року</t>
  </si>
  <si>
    <t>Касові видатки за 9 місяців 2025 року</t>
  </si>
  <si>
    <t>Доходи бюджету Тростянецької міської територіальної громади за 9 місяців 2025  рік</t>
  </si>
  <si>
    <t>Фактично надійшло за 9 місяців 2025 року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</si>
  <si>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</si>
  <si>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</si>
  <si>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1276</t>
  </si>
  <si>
    <t>1279</t>
  </si>
  <si>
    <t>1501</t>
  </si>
  <si>
    <t>Проектування, реставрація та охорона пам`яток культурної спадщини</t>
  </si>
  <si>
    <t>4084</t>
  </si>
  <si>
    <t>Розроблення схем планування та забудови територій (містобудівної документації)</t>
  </si>
  <si>
    <t>7350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</si>
  <si>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</si>
  <si>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 xml:space="preserve">Тростянецької міської ради від 20 листопада 2025 року № 765 </t>
  </si>
  <si>
    <t>до рішення 23 сесії 8 скликання (п'яте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</si>
</sst>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1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6" fillId="0" borderId="0"/>
    <xf numFmtId="0" fontId="33" fillId="0" borderId="0"/>
    <xf numFmtId="0" fontId="34" fillId="0" borderId="0"/>
    <xf numFmtId="0" fontId="34" fillId="0" borderId="0"/>
    <xf numFmtId="0" fontId="15" fillId="0" borderId="0"/>
    <xf numFmtId="0" fontId="8" fillId="0" borderId="0"/>
    <xf numFmtId="0" fontId="34" fillId="0" borderId="0"/>
    <xf numFmtId="0" fontId="33" fillId="0" borderId="0"/>
    <xf numFmtId="0" fontId="7" fillId="0" borderId="0"/>
    <xf numFmtId="0" fontId="42" fillId="0" borderId="0"/>
    <xf numFmtId="0" fontId="6" fillId="0" borderId="0"/>
    <xf numFmtId="0" fontId="46" fillId="0" borderId="0"/>
    <xf numFmtId="0" fontId="5" fillId="0" borderId="0"/>
    <xf numFmtId="0" fontId="4" fillId="0" borderId="0"/>
    <xf numFmtId="0" fontId="48" fillId="0" borderId="0"/>
    <xf numFmtId="0" fontId="3" fillId="0" borderId="0"/>
    <xf numFmtId="0" fontId="50" fillId="0" borderId="0"/>
    <xf numFmtId="0" fontId="2" fillId="0" borderId="0"/>
    <xf numFmtId="0" fontId="1" fillId="0" borderId="0"/>
  </cellStyleXfs>
  <cellXfs count="146">
    <xf numFmtId="0" fontId="0" fillId="0" borderId="0" xfId="0"/>
    <xf numFmtId="0" fontId="9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10" fillId="0" borderId="0" xfId="0" applyFont="1" applyFill="1" applyAlignment="1">
      <alignment wrapText="1"/>
    </xf>
    <xf numFmtId="0" fontId="18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9" fillId="2" borderId="0" xfId="0" applyFont="1" applyFill="1"/>
    <xf numFmtId="0" fontId="13" fillId="2" borderId="0" xfId="0" applyFont="1" applyFill="1" applyAlignment="1"/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/>
    </xf>
    <xf numFmtId="0" fontId="35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top"/>
    </xf>
    <xf numFmtId="0" fontId="36" fillId="2" borderId="2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wrapText="1"/>
    </xf>
    <xf numFmtId="0" fontId="35" fillId="2" borderId="2" xfId="0" applyFont="1" applyFill="1" applyBorder="1" applyAlignment="1">
      <alignment horizontal="left" vertical="top" wrapText="1"/>
    </xf>
    <xf numFmtId="0" fontId="36" fillId="2" borderId="2" xfId="0" applyFont="1" applyFill="1" applyBorder="1" applyAlignment="1">
      <alignment horizontal="left" vertical="top" wrapText="1"/>
    </xf>
    <xf numFmtId="0" fontId="23" fillId="2" borderId="2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vertical="top"/>
    </xf>
    <xf numFmtId="0" fontId="24" fillId="2" borderId="2" xfId="0" applyFont="1" applyFill="1" applyBorder="1" applyAlignment="1">
      <alignment horizontal="left" vertical="top" wrapText="1"/>
    </xf>
    <xf numFmtId="49" fontId="22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top" wrapText="1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/>
    <xf numFmtId="3" fontId="22" fillId="2" borderId="2" xfId="0" applyNumberFormat="1" applyFont="1" applyFill="1" applyBorder="1"/>
    <xf numFmtId="3" fontId="22" fillId="2" borderId="2" xfId="0" applyNumberFormat="1" applyFont="1" applyFill="1" applyBorder="1" applyAlignment="1"/>
    <xf numFmtId="3" fontId="35" fillId="2" borderId="2" xfId="0" applyNumberFormat="1" applyFont="1" applyFill="1" applyBorder="1" applyAlignment="1">
      <alignment horizontal="right"/>
    </xf>
    <xf numFmtId="3" fontId="23" fillId="2" borderId="2" xfId="0" applyNumberFormat="1" applyFont="1" applyFill="1" applyBorder="1"/>
    <xf numFmtId="3" fontId="23" fillId="2" borderId="2" xfId="0" applyNumberFormat="1" applyFont="1" applyFill="1" applyBorder="1" applyAlignment="1"/>
    <xf numFmtId="3" fontId="36" fillId="2" borderId="2" xfId="0" applyNumberFormat="1" applyFont="1" applyFill="1" applyBorder="1" applyAlignment="1">
      <alignment horizontal="right"/>
    </xf>
    <xf numFmtId="3" fontId="37" fillId="2" borderId="2" xfId="0" applyNumberFormat="1" applyFont="1" applyFill="1" applyBorder="1" applyAlignment="1">
      <alignment horizontal="right"/>
    </xf>
    <xf numFmtId="3" fontId="26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25" fillId="2" borderId="2" xfId="0" applyNumberFormat="1" applyFont="1" applyFill="1" applyBorder="1" applyAlignment="1"/>
    <xf numFmtId="3" fontId="38" fillId="2" borderId="2" xfId="0" applyNumberFormat="1" applyFont="1" applyFill="1" applyBorder="1" applyAlignment="1"/>
    <xf numFmtId="3" fontId="39" fillId="2" borderId="2" xfId="0" applyNumberFormat="1" applyFont="1" applyFill="1" applyBorder="1" applyAlignment="1"/>
    <xf numFmtId="3" fontId="35" fillId="2" borderId="2" xfId="0" applyNumberFormat="1" applyFont="1" applyFill="1" applyBorder="1" applyAlignment="1"/>
    <xf numFmtId="0" fontId="35" fillId="0" borderId="2" xfId="7" applyFont="1" applyBorder="1"/>
    <xf numFmtId="0" fontId="35" fillId="0" borderId="2" xfId="7" applyFont="1" applyBorder="1" applyAlignment="1">
      <alignment horizontal="center" vertical="center"/>
    </xf>
    <xf numFmtId="0" fontId="35" fillId="0" borderId="2" xfId="7" applyFont="1" applyBorder="1" applyAlignment="1">
      <alignment wrapText="1"/>
    </xf>
    <xf numFmtId="165" fontId="36" fillId="2" borderId="1" xfId="0" applyNumberFormat="1" applyFont="1" applyFill="1" applyBorder="1" applyAlignment="1"/>
    <xf numFmtId="165" fontId="35" fillId="2" borderId="1" xfId="0" applyNumberFormat="1" applyFont="1" applyFill="1" applyBorder="1" applyAlignment="1"/>
    <xf numFmtId="165" fontId="40" fillId="2" borderId="1" xfId="0" applyNumberFormat="1" applyFont="1" applyFill="1" applyBorder="1" applyAlignment="1"/>
    <xf numFmtId="0" fontId="22" fillId="2" borderId="2" xfId="0" applyFont="1" applyFill="1" applyBorder="1" applyAlignment="1">
      <alignment horizontal="center" vertical="top"/>
    </xf>
    <xf numFmtId="0" fontId="9" fillId="0" borderId="0" xfId="0" applyFont="1" applyFill="1" applyAlignment="1">
      <alignment vertical="center"/>
    </xf>
    <xf numFmtId="49" fontId="25" fillId="2" borderId="0" xfId="0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top" wrapText="1"/>
    </xf>
    <xf numFmtId="3" fontId="25" fillId="2" borderId="0" xfId="0" applyNumberFormat="1" applyFont="1" applyFill="1" applyBorder="1" applyAlignment="1"/>
    <xf numFmtId="165" fontId="40" fillId="2" borderId="0" xfId="0" applyNumberFormat="1" applyFont="1" applyFill="1" applyBorder="1" applyAlignment="1"/>
    <xf numFmtId="0" fontId="32" fillId="0" borderId="0" xfId="0" applyFont="1"/>
    <xf numFmtId="0" fontId="41" fillId="0" borderId="2" xfId="6" applyFont="1" applyBorder="1" applyAlignment="1">
      <alignment wrapText="1"/>
    </xf>
    <xf numFmtId="0" fontId="11" fillId="2" borderId="0" xfId="0" applyFont="1" applyFill="1"/>
    <xf numFmtId="0" fontId="10" fillId="2" borderId="0" xfId="0" applyFont="1" applyFill="1" applyAlignment="1">
      <alignment wrapText="1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3" fontId="31" fillId="2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40" fillId="2" borderId="3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3" fontId="25" fillId="2" borderId="2" xfId="0" applyNumberFormat="1" applyFont="1" applyFill="1" applyBorder="1"/>
    <xf numFmtId="0" fontId="35" fillId="0" borderId="3" xfId="7" applyFont="1" applyBorder="1" applyAlignment="1">
      <alignment horizontal="center" vertical="center"/>
    </xf>
    <xf numFmtId="0" fontId="9" fillId="2" borderId="0" xfId="0" applyFont="1" applyFill="1"/>
    <xf numFmtId="1" fontId="43" fillId="2" borderId="0" xfId="0" applyNumberFormat="1" applyFont="1" applyFill="1" applyAlignment="1">
      <alignment horizontal="center" vertical="center"/>
    </xf>
    <xf numFmtId="1" fontId="28" fillId="2" borderId="0" xfId="0" applyNumberFormat="1" applyFont="1" applyFill="1" applyAlignment="1">
      <alignment horizontal="center" vertical="center"/>
    </xf>
    <xf numFmtId="1" fontId="28" fillId="2" borderId="0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3" fontId="28" fillId="2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/>
    <xf numFmtId="0" fontId="35" fillId="0" borderId="2" xfId="7" applyFont="1" applyBorder="1" applyAlignment="1">
      <alignment horizontal="center"/>
    </xf>
    <xf numFmtId="0" fontId="40" fillId="2" borderId="1" xfId="0" applyFont="1" applyFill="1" applyBorder="1" applyAlignment="1">
      <alignment horizontal="center" vertical="center"/>
    </xf>
    <xf numFmtId="0" fontId="8" fillId="0" borderId="0" xfId="0" applyFont="1"/>
    <xf numFmtId="3" fontId="28" fillId="2" borderId="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/>
    <xf numFmtId="0" fontId="28" fillId="2" borderId="0" xfId="0" applyFont="1" applyFill="1" applyAlignment="1">
      <alignment horizontal="center" vertical="center"/>
    </xf>
    <xf numFmtId="0" fontId="47" fillId="2" borderId="0" xfId="0" applyFont="1" applyFill="1" applyAlignment="1"/>
    <xf numFmtId="0" fontId="32" fillId="0" borderId="0" xfId="0" applyFont="1" applyFill="1" applyAlignment="1">
      <alignment vertical="center"/>
    </xf>
    <xf numFmtId="0" fontId="8" fillId="2" borderId="2" xfId="0" applyFont="1" applyFill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3" fontId="28" fillId="2" borderId="2" xfId="0" applyNumberFormat="1" applyFont="1" applyFill="1" applyBorder="1" applyAlignment="1" applyProtection="1">
      <alignment horizontal="center" vertical="center"/>
    </xf>
    <xf numFmtId="1" fontId="28" fillId="2" borderId="2" xfId="0" applyNumberFormat="1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1" fontId="29" fillId="2" borderId="2" xfId="0" applyNumberFormat="1" applyFont="1" applyFill="1" applyBorder="1" applyAlignment="1">
      <alignment horizontal="center" vertical="center"/>
    </xf>
    <xf numFmtId="0" fontId="29" fillId="0" borderId="2" xfId="4" applyFont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0" fontId="29" fillId="0" borderId="2" xfId="13" applyFont="1" applyBorder="1" applyAlignment="1">
      <alignment horizontal="left" vertical="center" wrapText="1"/>
    </xf>
    <xf numFmtId="0" fontId="29" fillId="0" borderId="2" xfId="15" applyFont="1" applyBorder="1" applyAlignment="1">
      <alignment horizontal="left" vertical="center" wrapText="1"/>
    </xf>
    <xf numFmtId="0" fontId="29" fillId="0" borderId="2" xfId="3" applyFont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center"/>
    </xf>
    <xf numFmtId="3" fontId="28" fillId="2" borderId="2" xfId="20" applyNumberFormat="1" applyFont="1" applyFill="1" applyBorder="1" applyAlignment="1">
      <alignment horizontal="center" vertical="center"/>
    </xf>
    <xf numFmtId="3" fontId="28" fillId="2" borderId="2" xfId="3" applyNumberFormat="1" applyFont="1" applyFill="1" applyBorder="1" applyAlignment="1">
      <alignment horizontal="center" vertical="center"/>
    </xf>
    <xf numFmtId="3" fontId="28" fillId="2" borderId="2" xfId="15" applyNumberFormat="1" applyFont="1" applyFill="1" applyBorder="1" applyAlignment="1">
      <alignment horizontal="center" vertical="center"/>
    </xf>
    <xf numFmtId="3" fontId="28" fillId="2" borderId="2" xfId="4" applyNumberFormat="1" applyFont="1" applyFill="1" applyBorder="1" applyAlignment="1">
      <alignment horizontal="center" vertical="center"/>
    </xf>
    <xf numFmtId="1" fontId="43" fillId="2" borderId="0" xfId="0" applyNumberFormat="1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left" vertical="center" wrapText="1"/>
    </xf>
    <xf numFmtId="3" fontId="49" fillId="2" borderId="2" xfId="0" applyNumberFormat="1" applyFont="1" applyFill="1" applyBorder="1" applyAlignment="1" applyProtection="1">
      <alignment horizontal="center" vertical="center"/>
    </xf>
    <xf numFmtId="0" fontId="29" fillId="0" borderId="2" xfId="4" applyFont="1" applyBorder="1" applyAlignment="1">
      <alignment vertical="center" wrapText="1"/>
    </xf>
    <xf numFmtId="3" fontId="29" fillId="2" borderId="2" xfId="0" applyNumberFormat="1" applyFont="1" applyFill="1" applyBorder="1" applyAlignment="1" applyProtection="1">
      <alignment horizontal="center" vertical="center"/>
    </xf>
    <xf numFmtId="3" fontId="29" fillId="2" borderId="2" xfId="4" applyNumberFormat="1" applyFont="1" applyFill="1" applyBorder="1" applyAlignment="1">
      <alignment horizontal="center" vertical="center"/>
    </xf>
    <xf numFmtId="0" fontId="16" fillId="0" borderId="2" xfId="4" applyBorder="1" applyAlignment="1">
      <alignment vertical="center" wrapText="1"/>
    </xf>
    <xf numFmtId="3" fontId="28" fillId="2" borderId="2" xfId="0" applyNumberFormat="1" applyFont="1" applyFill="1" applyBorder="1" applyAlignment="1">
      <alignment horizontal="center" vertical="center" wrapText="1"/>
    </xf>
    <xf numFmtId="3" fontId="28" fillId="0" borderId="2" xfId="0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horizontal="center" vertical="center" wrapText="1"/>
    </xf>
    <xf numFmtId="165" fontId="28" fillId="2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21" fillId="0" borderId="0" xfId="0" applyFont="1" applyFill="1" applyAlignment="1">
      <alignment horizont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/>
    </xf>
    <xf numFmtId="0" fontId="45" fillId="2" borderId="0" xfId="0" applyFont="1" applyFill="1" applyAlignment="1">
      <alignment horizontal="center"/>
    </xf>
    <xf numFmtId="0" fontId="29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/>
    </xf>
    <xf numFmtId="0" fontId="29" fillId="2" borderId="2" xfId="0" applyFont="1" applyFill="1" applyBorder="1" applyAlignment="1">
      <alignment horizontal="center" wrapText="1"/>
    </xf>
  </cellXfs>
  <cellStyles count="23">
    <cellStyle name="Normal_Доходи" xfId="1"/>
    <cellStyle name="Гиперссылка 2" xfId="2"/>
    <cellStyle name="Звичайний 10" xfId="21"/>
    <cellStyle name="Звичайний 11" xfId="22"/>
    <cellStyle name="Звичайний 2" xfId="3"/>
    <cellStyle name="Звичайний 2 2" xfId="4"/>
    <cellStyle name="Звичайний 2 3" xfId="13"/>
    <cellStyle name="Звичайний 2 4" xfId="15"/>
    <cellStyle name="Звичайний 2 5" xfId="18"/>
    <cellStyle name="Звичайний 2 6" xfId="20"/>
    <cellStyle name="Звичайний 3" xfId="5"/>
    <cellStyle name="Звичайний 4" xfId="6"/>
    <cellStyle name="Звичайний 5" xfId="12"/>
    <cellStyle name="Звичайний 6" xfId="14"/>
    <cellStyle name="Звичайний 7" xfId="16"/>
    <cellStyle name="Звичайний 8" xfId="17"/>
    <cellStyle name="Звичайний 9" xfId="19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</cellStyles>
  <dxfs count="25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zoomScale="115" zoomScaleNormal="115" zoomScaleSheetLayoutView="115" workbookViewId="0">
      <selection activeCell="H2" sqref="H2:K2"/>
    </sheetView>
  </sheetViews>
  <sheetFormatPr defaultColWidth="9.33203125" defaultRowHeight="12" x14ac:dyDescent="0.2"/>
  <cols>
    <col min="1" max="1" width="16.6640625" style="60" customWidth="1"/>
    <col min="2" max="2" width="56" style="1" customWidth="1"/>
    <col min="3" max="3" width="18.5" style="80" customWidth="1"/>
    <col min="4" max="4" width="16" style="1" customWidth="1"/>
    <col min="5" max="5" width="15.83203125" style="1" customWidth="1"/>
    <col min="6" max="6" width="15.83203125" style="80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28" t="s">
        <v>288</v>
      </c>
      <c r="J1" s="128"/>
      <c r="K1" s="128"/>
    </row>
    <row r="2" spans="1:11" ht="12.75" customHeight="1" x14ac:dyDescent="0.2">
      <c r="H2" s="128" t="s">
        <v>348</v>
      </c>
      <c r="I2" s="128"/>
      <c r="J2" s="128"/>
      <c r="K2" s="128"/>
    </row>
    <row r="3" spans="1:11" ht="12.75" customHeight="1" x14ac:dyDescent="0.2">
      <c r="G3" s="128" t="s">
        <v>347</v>
      </c>
      <c r="H3" s="128"/>
      <c r="I3" s="128"/>
      <c r="J3" s="128"/>
      <c r="K3" s="128"/>
    </row>
    <row r="4" spans="1:11" ht="22.5" customHeight="1" x14ac:dyDescent="0.3">
      <c r="A4" s="129" t="s">
        <v>335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33" t="s">
        <v>284</v>
      </c>
      <c r="B6" s="133" t="s">
        <v>185</v>
      </c>
      <c r="C6" s="131" t="s">
        <v>290</v>
      </c>
      <c r="D6" s="131"/>
      <c r="E6" s="132"/>
      <c r="F6" s="130" t="s">
        <v>336</v>
      </c>
      <c r="G6" s="131"/>
      <c r="H6" s="132"/>
      <c r="I6" s="130" t="s">
        <v>195</v>
      </c>
      <c r="J6" s="131"/>
      <c r="K6" s="132"/>
    </row>
    <row r="7" spans="1:11" s="7" customFormat="1" ht="12" customHeight="1" x14ac:dyDescent="0.2">
      <c r="A7" s="134"/>
      <c r="B7" s="134"/>
      <c r="C7" s="136" t="s">
        <v>133</v>
      </c>
      <c r="D7" s="126" t="s">
        <v>134</v>
      </c>
      <c r="E7" s="126" t="s">
        <v>1</v>
      </c>
      <c r="F7" s="138" t="s">
        <v>133</v>
      </c>
      <c r="G7" s="126" t="s">
        <v>134</v>
      </c>
      <c r="H7" s="126" t="s">
        <v>1</v>
      </c>
      <c r="I7" s="138" t="s">
        <v>133</v>
      </c>
      <c r="J7" s="126" t="s">
        <v>134</v>
      </c>
      <c r="K7" s="126" t="s">
        <v>1</v>
      </c>
    </row>
    <row r="8" spans="1:11" s="7" customFormat="1" ht="18" customHeight="1" thickBot="1" x14ac:dyDescent="0.25">
      <c r="A8" s="135"/>
      <c r="B8" s="135"/>
      <c r="C8" s="137"/>
      <c r="D8" s="127"/>
      <c r="E8" s="127"/>
      <c r="F8" s="139"/>
      <c r="G8" s="127"/>
      <c r="H8" s="127"/>
      <c r="I8" s="127"/>
      <c r="J8" s="127"/>
      <c r="K8" s="127"/>
    </row>
    <row r="9" spans="1:11" s="8" customFormat="1" ht="15" x14ac:dyDescent="0.25">
      <c r="A9" s="14">
        <v>10000000</v>
      </c>
      <c r="B9" s="15" t="s">
        <v>3</v>
      </c>
      <c r="C9" s="39">
        <f>C10+C19+C26+C34</f>
        <v>272011380</v>
      </c>
      <c r="D9" s="39">
        <f>D55</f>
        <v>497500</v>
      </c>
      <c r="E9" s="39">
        <f t="shared" ref="E9:E22" si="0">C9+D9</f>
        <v>272508880</v>
      </c>
      <c r="F9" s="39">
        <f>F10+F19+F26+F34</f>
        <v>196861661.95999998</v>
      </c>
      <c r="G9" s="39">
        <f>G55</f>
        <v>376504.61</v>
      </c>
      <c r="H9" s="39">
        <f t="shared" ref="H9:H79" si="1">F9+G9</f>
        <v>197238166.56999999</v>
      </c>
      <c r="I9" s="56">
        <f t="shared" ref="I9:K45" si="2">F9/C9*100</f>
        <v>72.372583073546409</v>
      </c>
      <c r="J9" s="56">
        <f t="shared" si="2"/>
        <v>75.679318592964819</v>
      </c>
      <c r="K9" s="56">
        <f t="shared" si="2"/>
        <v>72.378619944421629</v>
      </c>
    </row>
    <row r="10" spans="1:11" s="12" customFormat="1" ht="48.75" customHeight="1" x14ac:dyDescent="0.25">
      <c r="A10" s="16">
        <v>11000000</v>
      </c>
      <c r="B10" s="17" t="s">
        <v>9</v>
      </c>
      <c r="C10" s="41">
        <f>C11+C18</f>
        <v>167039607</v>
      </c>
      <c r="D10" s="41"/>
      <c r="E10" s="41">
        <f t="shared" si="0"/>
        <v>167039607</v>
      </c>
      <c r="F10" s="41">
        <f>F11+F18</f>
        <v>120175783.46999998</v>
      </c>
      <c r="G10" s="41"/>
      <c r="H10" s="39">
        <f t="shared" si="1"/>
        <v>120175783.46999998</v>
      </c>
      <c r="I10" s="56">
        <f t="shared" si="2"/>
        <v>71.944484082748104</v>
      </c>
      <c r="J10" s="56" t="e">
        <f t="shared" si="2"/>
        <v>#DIV/0!</v>
      </c>
      <c r="K10" s="56">
        <f t="shared" si="2"/>
        <v>71.944484082748104</v>
      </c>
    </row>
    <row r="11" spans="1:11" s="10" customFormat="1" ht="18" customHeight="1" x14ac:dyDescent="0.25">
      <c r="A11" s="16">
        <v>11010000</v>
      </c>
      <c r="B11" s="18" t="s">
        <v>17</v>
      </c>
      <c r="C11" s="41">
        <f>C12+C13+C14+C15+C17+C16</f>
        <v>166246957</v>
      </c>
      <c r="D11" s="41">
        <f t="shared" ref="D11:H11" si="3">D12+D13+D14+D15+D17+D16</f>
        <v>0</v>
      </c>
      <c r="E11" s="41">
        <f t="shared" si="3"/>
        <v>166246957</v>
      </c>
      <c r="F11" s="41">
        <f t="shared" si="3"/>
        <v>119379957.46999998</v>
      </c>
      <c r="G11" s="41">
        <f t="shared" si="3"/>
        <v>0</v>
      </c>
      <c r="H11" s="41">
        <f t="shared" si="3"/>
        <v>119379957.46999998</v>
      </c>
      <c r="I11" s="56">
        <f t="shared" si="2"/>
        <v>71.808807586174339</v>
      </c>
      <c r="J11" s="56" t="e">
        <f t="shared" si="2"/>
        <v>#DIV/0!</v>
      </c>
      <c r="K11" s="56">
        <f t="shared" si="2"/>
        <v>71.808807586174339</v>
      </c>
    </row>
    <row r="12" spans="1:11" s="8" customFormat="1" ht="45" x14ac:dyDescent="0.25">
      <c r="A12" s="19">
        <v>11010100</v>
      </c>
      <c r="B12" s="20" t="s">
        <v>135</v>
      </c>
      <c r="C12" s="43">
        <v>150725707</v>
      </c>
      <c r="D12" s="44"/>
      <c r="E12" s="44">
        <f t="shared" si="0"/>
        <v>150725707</v>
      </c>
      <c r="F12" s="44">
        <v>112660290.40000001</v>
      </c>
      <c r="G12" s="44"/>
      <c r="H12" s="39">
        <f t="shared" si="1"/>
        <v>112660290.40000001</v>
      </c>
      <c r="I12" s="57">
        <f t="shared" si="2"/>
        <v>74.745239310769989</v>
      </c>
      <c r="J12" s="57" t="e">
        <f t="shared" si="2"/>
        <v>#DIV/0!</v>
      </c>
      <c r="K12" s="56">
        <f t="shared" si="2"/>
        <v>74.745239310769989</v>
      </c>
    </row>
    <row r="13" spans="1:11" s="8" customFormat="1" ht="64.150000000000006" hidden="1" customHeight="1" x14ac:dyDescent="0.25">
      <c r="A13" s="19">
        <v>11010200</v>
      </c>
      <c r="B13" s="20" t="s">
        <v>136</v>
      </c>
      <c r="C13" s="43"/>
      <c r="D13" s="44"/>
      <c r="E13" s="44">
        <f t="shared" si="0"/>
        <v>0</v>
      </c>
      <c r="F13" s="44"/>
      <c r="G13" s="44"/>
      <c r="H13" s="39">
        <f t="shared" si="1"/>
        <v>0</v>
      </c>
      <c r="I13" s="57" t="e">
        <f t="shared" si="2"/>
        <v>#DIV/0!</v>
      </c>
      <c r="J13" s="57" t="e">
        <f t="shared" si="2"/>
        <v>#DIV/0!</v>
      </c>
      <c r="K13" s="56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137</v>
      </c>
      <c r="C14" s="43">
        <v>13800000</v>
      </c>
      <c r="D14" s="44"/>
      <c r="E14" s="44">
        <f t="shared" si="0"/>
        <v>13800000</v>
      </c>
      <c r="F14" s="44">
        <v>5427602.7699999996</v>
      </c>
      <c r="G14" s="44"/>
      <c r="H14" s="39">
        <f t="shared" si="1"/>
        <v>5427602.7699999996</v>
      </c>
      <c r="I14" s="57">
        <f t="shared" si="2"/>
        <v>39.33045485507246</v>
      </c>
      <c r="J14" s="57" t="e">
        <f t="shared" si="2"/>
        <v>#DIV/0!</v>
      </c>
      <c r="K14" s="56">
        <f t="shared" si="2"/>
        <v>39.33045485507246</v>
      </c>
    </row>
    <row r="15" spans="1:11" s="8" customFormat="1" ht="45" x14ac:dyDescent="0.25">
      <c r="A15" s="19">
        <v>11010500</v>
      </c>
      <c r="B15" s="20" t="s">
        <v>138</v>
      </c>
      <c r="C15" s="43">
        <v>1106250</v>
      </c>
      <c r="D15" s="44"/>
      <c r="E15" s="44">
        <f t="shared" si="0"/>
        <v>1106250</v>
      </c>
      <c r="F15" s="44">
        <v>1144665.3500000001</v>
      </c>
      <c r="G15" s="44"/>
      <c r="H15" s="39">
        <f t="shared" si="1"/>
        <v>1144665.3500000001</v>
      </c>
      <c r="I15" s="57">
        <f t="shared" si="2"/>
        <v>103.47257401129943</v>
      </c>
      <c r="J15" s="57" t="e">
        <f t="shared" si="2"/>
        <v>#DIV/0!</v>
      </c>
      <c r="K15" s="56">
        <f t="shared" si="2"/>
        <v>103.47257401129943</v>
      </c>
    </row>
    <row r="16" spans="1:11" s="8" customFormat="1" ht="30" x14ac:dyDescent="0.25">
      <c r="A16" s="19">
        <v>11011200</v>
      </c>
      <c r="B16" s="20" t="s">
        <v>331</v>
      </c>
      <c r="C16" s="43">
        <v>130000</v>
      </c>
      <c r="D16" s="44"/>
      <c r="E16" s="44">
        <f t="shared" si="0"/>
        <v>130000</v>
      </c>
      <c r="F16" s="44">
        <v>90531.35</v>
      </c>
      <c r="G16" s="44"/>
      <c r="H16" s="39">
        <f t="shared" si="1"/>
        <v>90531.35</v>
      </c>
      <c r="I16" s="57">
        <f t="shared" si="2"/>
        <v>69.639500000000012</v>
      </c>
      <c r="J16" s="57"/>
      <c r="K16" s="56">
        <f t="shared" si="2"/>
        <v>69.639500000000012</v>
      </c>
    </row>
    <row r="17" spans="1:11" s="8" customFormat="1" ht="45" x14ac:dyDescent="0.25">
      <c r="A17" s="19">
        <v>11011300</v>
      </c>
      <c r="B17" s="20" t="s">
        <v>269</v>
      </c>
      <c r="C17" s="43">
        <v>485000</v>
      </c>
      <c r="D17" s="44"/>
      <c r="E17" s="44">
        <f t="shared" si="0"/>
        <v>485000</v>
      </c>
      <c r="F17" s="44">
        <v>56867.6</v>
      </c>
      <c r="G17" s="44"/>
      <c r="H17" s="39">
        <f t="shared" si="1"/>
        <v>56867.6</v>
      </c>
      <c r="I17" s="57">
        <f t="shared" ref="I17" si="4">F17/C17*100</f>
        <v>11.725278350515463</v>
      </c>
      <c r="J17" s="57" t="e">
        <f t="shared" ref="J17" si="5">G17/D17*100</f>
        <v>#DIV/0!</v>
      </c>
      <c r="K17" s="56">
        <f t="shared" ref="K17" si="6">H17/E17*100</f>
        <v>11.725278350515463</v>
      </c>
    </row>
    <row r="18" spans="1:11" s="10" customFormat="1" ht="16.899999999999999" customHeight="1" x14ac:dyDescent="0.25">
      <c r="A18" s="16">
        <v>11020000</v>
      </c>
      <c r="B18" s="18" t="s">
        <v>234</v>
      </c>
      <c r="C18" s="40">
        <v>792650</v>
      </c>
      <c r="D18" s="41"/>
      <c r="E18" s="41">
        <f t="shared" si="0"/>
        <v>792650</v>
      </c>
      <c r="F18" s="41">
        <v>795826</v>
      </c>
      <c r="G18" s="41"/>
      <c r="H18" s="39">
        <f t="shared" si="1"/>
        <v>795826</v>
      </c>
      <c r="I18" s="56">
        <f t="shared" si="2"/>
        <v>100.4006812590677</v>
      </c>
      <c r="J18" s="56" t="e">
        <f t="shared" si="2"/>
        <v>#DIV/0!</v>
      </c>
      <c r="K18" s="56">
        <f t="shared" si="2"/>
        <v>100.4006812590677</v>
      </c>
    </row>
    <row r="19" spans="1:11" s="10" customFormat="1" ht="28.9" customHeight="1" x14ac:dyDescent="0.25">
      <c r="A19" s="23">
        <v>13000000</v>
      </c>
      <c r="B19" s="24" t="s">
        <v>139</v>
      </c>
      <c r="C19" s="45">
        <f>C20+C23+C25</f>
        <v>4820000</v>
      </c>
      <c r="D19" s="41"/>
      <c r="E19" s="41">
        <f t="shared" si="0"/>
        <v>4820000</v>
      </c>
      <c r="F19" s="45">
        <f>F20+F23+F25</f>
        <v>2875433.37</v>
      </c>
      <c r="G19" s="41"/>
      <c r="H19" s="39">
        <f t="shared" si="1"/>
        <v>2875433.37</v>
      </c>
      <c r="I19" s="56">
        <f t="shared" si="2"/>
        <v>59.656293983402499</v>
      </c>
      <c r="J19" s="56" t="e">
        <f t="shared" si="2"/>
        <v>#DIV/0!</v>
      </c>
      <c r="K19" s="56">
        <f t="shared" si="2"/>
        <v>59.656293983402499</v>
      </c>
    </row>
    <row r="20" spans="1:11" s="8" customFormat="1" ht="29.25" customHeight="1" x14ac:dyDescent="0.25">
      <c r="A20" s="23">
        <v>13010000</v>
      </c>
      <c r="B20" s="24" t="s">
        <v>140</v>
      </c>
      <c r="C20" s="45">
        <f>C22+C21</f>
        <v>4800000</v>
      </c>
      <c r="D20" s="44"/>
      <c r="E20" s="41">
        <f t="shared" si="0"/>
        <v>4800000</v>
      </c>
      <c r="F20" s="45">
        <f>F22+F21</f>
        <v>2863179.95</v>
      </c>
      <c r="G20" s="44"/>
      <c r="H20" s="39">
        <f t="shared" si="1"/>
        <v>2863179.95</v>
      </c>
      <c r="I20" s="56">
        <f t="shared" si="2"/>
        <v>59.649582291666668</v>
      </c>
      <c r="J20" s="56" t="e">
        <f t="shared" si="2"/>
        <v>#DIV/0!</v>
      </c>
      <c r="K20" s="56">
        <f t="shared" si="2"/>
        <v>59.649582291666668</v>
      </c>
    </row>
    <row r="21" spans="1:11" s="8" customFormat="1" ht="51" customHeight="1" x14ac:dyDescent="0.25">
      <c r="A21" s="21">
        <v>13010100</v>
      </c>
      <c r="B21" s="25" t="s">
        <v>192</v>
      </c>
      <c r="C21" s="46">
        <v>2700000</v>
      </c>
      <c r="D21" s="44"/>
      <c r="E21" s="41">
        <f t="shared" si="0"/>
        <v>2700000</v>
      </c>
      <c r="F21" s="46">
        <v>1287231.76</v>
      </c>
      <c r="G21" s="44"/>
      <c r="H21" s="39">
        <f t="shared" si="1"/>
        <v>1287231.76</v>
      </c>
      <c r="I21" s="57">
        <f t="shared" si="2"/>
        <v>47.675250370370371</v>
      </c>
      <c r="J21" s="57" t="e">
        <f t="shared" si="2"/>
        <v>#DIV/0!</v>
      </c>
      <c r="K21" s="56">
        <f t="shared" si="2"/>
        <v>47.675250370370371</v>
      </c>
    </row>
    <row r="22" spans="1:11" s="8" customFormat="1" ht="60" customHeight="1" x14ac:dyDescent="0.25">
      <c r="A22" s="19">
        <v>13010200</v>
      </c>
      <c r="B22" s="20" t="s">
        <v>187</v>
      </c>
      <c r="C22" s="43">
        <v>2100000</v>
      </c>
      <c r="D22" s="44"/>
      <c r="E22" s="47">
        <f t="shared" si="0"/>
        <v>2100000</v>
      </c>
      <c r="F22" s="44">
        <v>1575948.19</v>
      </c>
      <c r="G22" s="44"/>
      <c r="H22" s="39">
        <f t="shared" si="1"/>
        <v>1575948.19</v>
      </c>
      <c r="I22" s="57">
        <f t="shared" si="2"/>
        <v>75.045151904761894</v>
      </c>
      <c r="J22" s="57" t="e">
        <f t="shared" si="2"/>
        <v>#DIV/0!</v>
      </c>
      <c r="K22" s="56">
        <f t="shared" si="2"/>
        <v>75.045151904761894</v>
      </c>
    </row>
    <row r="23" spans="1:11" s="12" customFormat="1" ht="33" customHeight="1" x14ac:dyDescent="0.25">
      <c r="A23" s="23">
        <v>13030000</v>
      </c>
      <c r="B23" s="24" t="s">
        <v>235</v>
      </c>
      <c r="C23" s="45">
        <f t="shared" ref="C23:H23" si="7">C24</f>
        <v>20000</v>
      </c>
      <c r="D23" s="45">
        <f t="shared" si="7"/>
        <v>0</v>
      </c>
      <c r="E23" s="45">
        <f t="shared" si="7"/>
        <v>20000</v>
      </c>
      <c r="F23" s="45">
        <f t="shared" si="7"/>
        <v>12253.42</v>
      </c>
      <c r="G23" s="45">
        <f t="shared" si="7"/>
        <v>0</v>
      </c>
      <c r="H23" s="45">
        <f t="shared" si="7"/>
        <v>12253.42</v>
      </c>
      <c r="I23" s="56">
        <f>F23/C23*100</f>
        <v>61.267099999999999</v>
      </c>
      <c r="J23" s="57" t="e">
        <f>G23/D23*100</f>
        <v>#DIV/0!</v>
      </c>
      <c r="K23" s="56">
        <f>H23/E23*100</f>
        <v>61.267099999999999</v>
      </c>
    </row>
    <row r="24" spans="1:11" s="8" customFormat="1" ht="32.450000000000003" customHeight="1" x14ac:dyDescent="0.25">
      <c r="A24" s="19">
        <v>13030100</v>
      </c>
      <c r="B24" s="20" t="s">
        <v>236</v>
      </c>
      <c r="C24" s="42">
        <v>20000</v>
      </c>
      <c r="D24" s="44"/>
      <c r="E24" s="41">
        <f t="shared" ref="E24:E92" si="8">C24+D24</f>
        <v>20000</v>
      </c>
      <c r="F24" s="42">
        <v>12253.42</v>
      </c>
      <c r="G24" s="44"/>
      <c r="H24" s="39">
        <f t="shared" si="1"/>
        <v>12253.42</v>
      </c>
      <c r="I24" s="57">
        <f t="shared" si="2"/>
        <v>61.267099999999999</v>
      </c>
      <c r="J24" s="57" t="e">
        <f t="shared" si="2"/>
        <v>#DIV/0!</v>
      </c>
      <c r="K24" s="56">
        <f t="shared" si="2"/>
        <v>61.267099999999999</v>
      </c>
    </row>
    <row r="25" spans="1:11" s="8" customFormat="1" ht="48.75" hidden="1" customHeight="1" x14ac:dyDescent="0.25">
      <c r="A25" s="87">
        <v>13040100</v>
      </c>
      <c r="B25" s="55" t="s">
        <v>238</v>
      </c>
      <c r="C25" s="42">
        <v>0</v>
      </c>
      <c r="D25" s="44"/>
      <c r="E25" s="47">
        <f t="shared" si="8"/>
        <v>0</v>
      </c>
      <c r="F25" s="42"/>
      <c r="G25" s="44"/>
      <c r="H25" s="39">
        <f t="shared" si="1"/>
        <v>0</v>
      </c>
      <c r="I25" s="57" t="e">
        <f t="shared" ref="I25" si="9">F25/C25*100</f>
        <v>#DIV/0!</v>
      </c>
      <c r="J25" s="57" t="e">
        <f t="shared" ref="J25" si="10">G25/D25*100</f>
        <v>#DIV/0!</v>
      </c>
      <c r="K25" s="56" t="e">
        <f t="shared" ref="K25" si="11">H25/E25*100</f>
        <v>#DIV/0!</v>
      </c>
    </row>
    <row r="26" spans="1:11" s="12" customFormat="1" ht="28.5" customHeight="1" x14ac:dyDescent="0.25">
      <c r="A26" s="23">
        <v>14000000</v>
      </c>
      <c r="B26" s="24" t="s">
        <v>141</v>
      </c>
      <c r="C26" s="45">
        <f>C27+C29+C31</f>
        <v>19250000</v>
      </c>
      <c r="D26" s="47"/>
      <c r="E26" s="41">
        <f t="shared" si="8"/>
        <v>19250000</v>
      </c>
      <c r="F26" s="45">
        <f>F27+F29+F31</f>
        <v>14987634.100000001</v>
      </c>
      <c r="G26" s="47"/>
      <c r="H26" s="39">
        <f t="shared" si="1"/>
        <v>14987634.100000001</v>
      </c>
      <c r="I26" s="56">
        <f t="shared" si="2"/>
        <v>77.857839480519488</v>
      </c>
      <c r="J26" s="56" t="e">
        <f t="shared" si="2"/>
        <v>#DIV/0!</v>
      </c>
      <c r="K26" s="56">
        <f t="shared" si="2"/>
        <v>77.857839480519488</v>
      </c>
    </row>
    <row r="27" spans="1:11" s="8" customFormat="1" ht="35.25" customHeight="1" x14ac:dyDescent="0.25">
      <c r="A27" s="23">
        <v>14020000</v>
      </c>
      <c r="B27" s="24" t="s">
        <v>142</v>
      </c>
      <c r="C27" s="45">
        <f>C28</f>
        <v>1450000</v>
      </c>
      <c r="D27" s="44"/>
      <c r="E27" s="41">
        <f t="shared" si="8"/>
        <v>1450000</v>
      </c>
      <c r="F27" s="45">
        <f>F28</f>
        <v>922183.27</v>
      </c>
      <c r="G27" s="44"/>
      <c r="H27" s="39">
        <f t="shared" si="1"/>
        <v>922183.27</v>
      </c>
      <c r="I27" s="56">
        <f t="shared" si="2"/>
        <v>63.598846206896553</v>
      </c>
      <c r="J27" s="56" t="e">
        <f t="shared" si="2"/>
        <v>#DIV/0!</v>
      </c>
      <c r="K27" s="56">
        <f t="shared" si="2"/>
        <v>63.598846206896553</v>
      </c>
    </row>
    <row r="28" spans="1:11" s="8" customFormat="1" ht="18.600000000000001" customHeight="1" x14ac:dyDescent="0.25">
      <c r="A28" s="19">
        <v>14021900</v>
      </c>
      <c r="B28" s="20" t="s">
        <v>143</v>
      </c>
      <c r="C28" s="44">
        <v>1450000</v>
      </c>
      <c r="D28" s="44"/>
      <c r="E28" s="41">
        <f t="shared" si="8"/>
        <v>1450000</v>
      </c>
      <c r="F28" s="44">
        <v>922183.27</v>
      </c>
      <c r="G28" s="44"/>
      <c r="H28" s="39">
        <f t="shared" si="1"/>
        <v>922183.27</v>
      </c>
      <c r="I28" s="57">
        <f t="shared" si="2"/>
        <v>63.598846206896553</v>
      </c>
      <c r="J28" s="57" t="e">
        <f t="shared" si="2"/>
        <v>#DIV/0!</v>
      </c>
      <c r="K28" s="56">
        <f t="shared" si="2"/>
        <v>63.598846206896553</v>
      </c>
    </row>
    <row r="29" spans="1:11" s="8" customFormat="1" ht="50.25" customHeight="1" x14ac:dyDescent="0.25">
      <c r="A29" s="23">
        <v>14030000</v>
      </c>
      <c r="B29" s="24" t="s">
        <v>144</v>
      </c>
      <c r="C29" s="45">
        <f>C30</f>
        <v>9000000</v>
      </c>
      <c r="D29" s="44"/>
      <c r="E29" s="41">
        <f t="shared" si="8"/>
        <v>9000000</v>
      </c>
      <c r="F29" s="45">
        <f>F30</f>
        <v>6674468.7000000002</v>
      </c>
      <c r="G29" s="44"/>
      <c r="H29" s="39">
        <f t="shared" si="1"/>
        <v>6674468.7000000002</v>
      </c>
      <c r="I29" s="56">
        <f t="shared" si="2"/>
        <v>74.160763333333335</v>
      </c>
      <c r="J29" s="56" t="e">
        <f t="shared" si="2"/>
        <v>#DIV/0!</v>
      </c>
      <c r="K29" s="56">
        <f t="shared" si="2"/>
        <v>74.160763333333335</v>
      </c>
    </row>
    <row r="30" spans="1:11" s="8" customFormat="1" ht="16.149999999999999" customHeight="1" x14ac:dyDescent="0.25">
      <c r="A30" s="19">
        <v>14031900</v>
      </c>
      <c r="B30" s="20" t="s">
        <v>143</v>
      </c>
      <c r="C30" s="43">
        <v>9000000</v>
      </c>
      <c r="D30" s="44"/>
      <c r="E30" s="41">
        <f t="shared" si="8"/>
        <v>9000000</v>
      </c>
      <c r="F30" s="44">
        <v>6674468.7000000002</v>
      </c>
      <c r="G30" s="44"/>
      <c r="H30" s="39">
        <f t="shared" si="1"/>
        <v>6674468.7000000002</v>
      </c>
      <c r="I30" s="57">
        <f t="shared" si="2"/>
        <v>74.160763333333335</v>
      </c>
      <c r="J30" s="57" t="e">
        <f t="shared" si="2"/>
        <v>#DIV/0!</v>
      </c>
      <c r="K30" s="56">
        <f t="shared" si="2"/>
        <v>74.160763333333335</v>
      </c>
    </row>
    <row r="31" spans="1:11" s="10" customFormat="1" ht="33" customHeight="1" x14ac:dyDescent="0.25">
      <c r="A31" s="23">
        <v>14040000</v>
      </c>
      <c r="B31" s="24" t="s">
        <v>145</v>
      </c>
      <c r="C31" s="40">
        <f t="shared" ref="C31:H31" si="12">C32+C33</f>
        <v>8800000</v>
      </c>
      <c r="D31" s="40">
        <f t="shared" si="12"/>
        <v>0</v>
      </c>
      <c r="E31" s="40">
        <f t="shared" si="12"/>
        <v>8800000</v>
      </c>
      <c r="F31" s="40">
        <f t="shared" si="12"/>
        <v>7390982.1299999999</v>
      </c>
      <c r="G31" s="40">
        <f t="shared" si="12"/>
        <v>0</v>
      </c>
      <c r="H31" s="40">
        <f t="shared" si="12"/>
        <v>7390982.1299999999</v>
      </c>
      <c r="I31" s="56">
        <f t="shared" si="2"/>
        <v>83.988433295454541</v>
      </c>
      <c r="J31" s="56" t="e">
        <f t="shared" si="2"/>
        <v>#DIV/0!</v>
      </c>
      <c r="K31" s="56">
        <f t="shared" si="2"/>
        <v>83.988433295454541</v>
      </c>
    </row>
    <row r="32" spans="1:11" s="8" customFormat="1" ht="65.25" customHeight="1" x14ac:dyDescent="0.25">
      <c r="A32" s="19">
        <v>14040100</v>
      </c>
      <c r="B32" s="66" t="s">
        <v>245</v>
      </c>
      <c r="C32" s="43">
        <v>5300000</v>
      </c>
      <c r="D32" s="44"/>
      <c r="E32" s="44">
        <f t="shared" si="8"/>
        <v>5300000</v>
      </c>
      <c r="F32" s="44">
        <v>4587623.34</v>
      </c>
      <c r="G32" s="44"/>
      <c r="H32" s="39">
        <f t="shared" si="1"/>
        <v>4587623.34</v>
      </c>
      <c r="I32" s="56">
        <f t="shared" ref="I32:K33" si="13">F32/C32*100</f>
        <v>86.558930943396234</v>
      </c>
      <c r="J32" s="56" t="e">
        <f t="shared" si="13"/>
        <v>#DIV/0!</v>
      </c>
      <c r="K32" s="56">
        <f t="shared" si="13"/>
        <v>86.558930943396234</v>
      </c>
    </row>
    <row r="33" spans="1:11" s="8" customFormat="1" ht="60" customHeight="1" x14ac:dyDescent="0.25">
      <c r="A33" s="19">
        <v>14040200</v>
      </c>
      <c r="B33" s="66" t="s">
        <v>246</v>
      </c>
      <c r="C33" s="43">
        <v>3500000</v>
      </c>
      <c r="D33" s="44"/>
      <c r="E33" s="44">
        <f t="shared" si="8"/>
        <v>3500000</v>
      </c>
      <c r="F33" s="44">
        <v>2803358.79</v>
      </c>
      <c r="G33" s="44"/>
      <c r="H33" s="39">
        <f t="shared" si="1"/>
        <v>2803358.79</v>
      </c>
      <c r="I33" s="56">
        <f t="shared" si="13"/>
        <v>80.095965428571418</v>
      </c>
      <c r="J33" s="56" t="e">
        <f t="shared" si="13"/>
        <v>#DIV/0!</v>
      </c>
      <c r="K33" s="56">
        <f t="shared" si="13"/>
        <v>80.095965428571418</v>
      </c>
    </row>
    <row r="34" spans="1:11" s="10" customFormat="1" ht="43.5" customHeight="1" x14ac:dyDescent="0.25">
      <c r="A34" s="23">
        <v>18000000</v>
      </c>
      <c r="B34" s="24" t="s">
        <v>237</v>
      </c>
      <c r="C34" s="45">
        <f>C35+C48+C50</f>
        <v>80901773</v>
      </c>
      <c r="D34" s="41"/>
      <c r="E34" s="41">
        <f t="shared" si="8"/>
        <v>80901773</v>
      </c>
      <c r="F34" s="45">
        <f>F35+F48+F50</f>
        <v>58822811.019999996</v>
      </c>
      <c r="G34" s="41"/>
      <c r="H34" s="39">
        <f t="shared" si="1"/>
        <v>58822811.019999996</v>
      </c>
      <c r="I34" s="56">
        <f t="shared" si="2"/>
        <v>72.708926935383715</v>
      </c>
      <c r="J34" s="56" t="e">
        <f t="shared" si="2"/>
        <v>#DIV/0!</v>
      </c>
      <c r="K34" s="56">
        <f t="shared" si="2"/>
        <v>72.708926935383715</v>
      </c>
    </row>
    <row r="35" spans="1:11" s="12" customFormat="1" ht="15.6" customHeight="1" x14ac:dyDescent="0.25">
      <c r="A35" s="23">
        <v>18010000</v>
      </c>
      <c r="B35" s="24" t="s">
        <v>146</v>
      </c>
      <c r="C35" s="45">
        <f>C40+C45+C47+C46</f>
        <v>46346773</v>
      </c>
      <c r="D35" s="47"/>
      <c r="E35" s="41">
        <f t="shared" si="8"/>
        <v>46346773</v>
      </c>
      <c r="F35" s="45">
        <f>F40+F45+F47+F46</f>
        <v>35474043.389999993</v>
      </c>
      <c r="G35" s="47"/>
      <c r="H35" s="39">
        <f t="shared" si="1"/>
        <v>35474043.389999993</v>
      </c>
      <c r="I35" s="56">
        <f t="shared" si="2"/>
        <v>76.540481879935825</v>
      </c>
      <c r="J35" s="56" t="e">
        <f t="shared" si="2"/>
        <v>#DIV/0!</v>
      </c>
      <c r="K35" s="56">
        <f t="shared" si="2"/>
        <v>76.540481879935825</v>
      </c>
    </row>
    <row r="36" spans="1:11" s="8" customFormat="1" ht="47.25" customHeight="1" x14ac:dyDescent="0.25">
      <c r="A36" s="19">
        <v>18010100</v>
      </c>
      <c r="B36" s="20" t="s">
        <v>147</v>
      </c>
      <c r="C36" s="43">
        <v>11000</v>
      </c>
      <c r="D36" s="44"/>
      <c r="E36" s="41">
        <f t="shared" si="8"/>
        <v>11000</v>
      </c>
      <c r="F36" s="44">
        <v>7320.09</v>
      </c>
      <c r="G36" s="44"/>
      <c r="H36" s="39">
        <f t="shared" si="1"/>
        <v>7320.09</v>
      </c>
      <c r="I36" s="57">
        <f t="shared" si="2"/>
        <v>66.546272727272722</v>
      </c>
      <c r="J36" s="57" t="e">
        <f t="shared" si="2"/>
        <v>#DIV/0!</v>
      </c>
      <c r="K36" s="56">
        <f t="shared" si="2"/>
        <v>66.546272727272722</v>
      </c>
    </row>
    <row r="37" spans="1:11" s="8" customFormat="1" ht="48" customHeight="1" x14ac:dyDescent="0.25">
      <c r="A37" s="19">
        <v>18010200</v>
      </c>
      <c r="B37" s="20" t="s">
        <v>148</v>
      </c>
      <c r="C37" s="43">
        <v>340000</v>
      </c>
      <c r="D37" s="44"/>
      <c r="E37" s="41">
        <f t="shared" si="8"/>
        <v>340000</v>
      </c>
      <c r="F37" s="44">
        <v>243013.63</v>
      </c>
      <c r="G37" s="44"/>
      <c r="H37" s="39">
        <f t="shared" si="1"/>
        <v>243013.63</v>
      </c>
      <c r="I37" s="57">
        <f t="shared" si="2"/>
        <v>71.474597058823534</v>
      </c>
      <c r="J37" s="57" t="e">
        <f t="shared" si="2"/>
        <v>#DIV/0!</v>
      </c>
      <c r="K37" s="56">
        <f t="shared" si="2"/>
        <v>71.474597058823534</v>
      </c>
    </row>
    <row r="38" spans="1:11" s="8" customFormat="1" ht="48" customHeight="1" x14ac:dyDescent="0.25">
      <c r="A38" s="19">
        <v>18010300</v>
      </c>
      <c r="B38" s="20" t="s">
        <v>149</v>
      </c>
      <c r="C38" s="43">
        <v>1600000</v>
      </c>
      <c r="D38" s="44"/>
      <c r="E38" s="41">
        <f t="shared" si="8"/>
        <v>1600000</v>
      </c>
      <c r="F38" s="44">
        <v>1586269.18</v>
      </c>
      <c r="G38" s="44"/>
      <c r="H38" s="39">
        <f t="shared" si="1"/>
        <v>1586269.18</v>
      </c>
      <c r="I38" s="57">
        <f t="shared" si="2"/>
        <v>99.141823749999986</v>
      </c>
      <c r="J38" s="57" t="e">
        <f t="shared" si="2"/>
        <v>#DIV/0!</v>
      </c>
      <c r="K38" s="56">
        <f t="shared" si="2"/>
        <v>99.141823749999986</v>
      </c>
    </row>
    <row r="39" spans="1:11" s="8" customFormat="1" ht="48.75" customHeight="1" x14ac:dyDescent="0.25">
      <c r="A39" s="19">
        <v>18010400</v>
      </c>
      <c r="B39" s="20" t="s">
        <v>150</v>
      </c>
      <c r="C39" s="43">
        <v>1550000</v>
      </c>
      <c r="D39" s="44"/>
      <c r="E39" s="41">
        <f t="shared" si="8"/>
        <v>1550000</v>
      </c>
      <c r="F39" s="44">
        <v>1296545.8899999999</v>
      </c>
      <c r="G39" s="44"/>
      <c r="H39" s="39">
        <f t="shared" si="1"/>
        <v>1296545.8899999999</v>
      </c>
      <c r="I39" s="57">
        <f t="shared" si="2"/>
        <v>83.648121935483871</v>
      </c>
      <c r="J39" s="57" t="e">
        <f t="shared" si="2"/>
        <v>#DIV/0!</v>
      </c>
      <c r="K39" s="56">
        <f t="shared" si="2"/>
        <v>83.648121935483871</v>
      </c>
    </row>
    <row r="40" spans="1:11" s="12" customFormat="1" ht="16.899999999999999" customHeight="1" x14ac:dyDescent="0.25">
      <c r="A40" s="23"/>
      <c r="B40" s="24" t="s">
        <v>151</v>
      </c>
      <c r="C40" s="45">
        <f>C36+C37+C38+C39</f>
        <v>3501000</v>
      </c>
      <c r="D40" s="47"/>
      <c r="E40" s="41">
        <f t="shared" si="8"/>
        <v>3501000</v>
      </c>
      <c r="F40" s="45">
        <f>F36+F37+F38+F39</f>
        <v>3133148.79</v>
      </c>
      <c r="G40" s="47"/>
      <c r="H40" s="39">
        <f t="shared" si="1"/>
        <v>3133148.79</v>
      </c>
      <c r="I40" s="56">
        <f t="shared" si="2"/>
        <v>89.492967437874896</v>
      </c>
      <c r="J40" s="56" t="e">
        <f t="shared" si="2"/>
        <v>#DIV/0!</v>
      </c>
      <c r="K40" s="56">
        <f t="shared" si="2"/>
        <v>89.492967437874896</v>
      </c>
    </row>
    <row r="41" spans="1:11" s="8" customFormat="1" ht="15.6" customHeight="1" x14ac:dyDescent="0.25">
      <c r="A41" s="19">
        <v>18010500</v>
      </c>
      <c r="B41" s="20" t="s">
        <v>152</v>
      </c>
      <c r="C41" s="43">
        <v>11700000</v>
      </c>
      <c r="D41" s="44"/>
      <c r="E41" s="41">
        <f t="shared" si="8"/>
        <v>11700000</v>
      </c>
      <c r="F41" s="44">
        <v>9056616.5999999996</v>
      </c>
      <c r="G41" s="44"/>
      <c r="H41" s="39">
        <f t="shared" si="1"/>
        <v>9056616.5999999996</v>
      </c>
      <c r="I41" s="57">
        <f t="shared" si="2"/>
        <v>77.406979487179484</v>
      </c>
      <c r="J41" s="57" t="e">
        <f t="shared" si="2"/>
        <v>#DIV/0!</v>
      </c>
      <c r="K41" s="56">
        <f t="shared" si="2"/>
        <v>77.406979487179484</v>
      </c>
    </row>
    <row r="42" spans="1:11" s="8" customFormat="1" ht="15.6" customHeight="1" x14ac:dyDescent="0.25">
      <c r="A42" s="19">
        <v>18010600</v>
      </c>
      <c r="B42" s="20" t="s">
        <v>153</v>
      </c>
      <c r="C42" s="43">
        <v>25423603</v>
      </c>
      <c r="D42" s="44"/>
      <c r="E42" s="41">
        <f t="shared" si="8"/>
        <v>25423603</v>
      </c>
      <c r="F42" s="44">
        <v>18411931.559999999</v>
      </c>
      <c r="G42" s="44"/>
      <c r="H42" s="39">
        <f t="shared" si="1"/>
        <v>18411931.559999999</v>
      </c>
      <c r="I42" s="57">
        <f t="shared" si="2"/>
        <v>72.420622521520656</v>
      </c>
      <c r="J42" s="57" t="e">
        <f t="shared" si="2"/>
        <v>#DIV/0!</v>
      </c>
      <c r="K42" s="56">
        <f t="shared" si="2"/>
        <v>72.420622521520656</v>
      </c>
    </row>
    <row r="43" spans="1:11" s="8" customFormat="1" ht="15.6" customHeight="1" x14ac:dyDescent="0.25">
      <c r="A43" s="19">
        <v>18010700</v>
      </c>
      <c r="B43" s="26" t="s">
        <v>154</v>
      </c>
      <c r="C43" s="43">
        <v>600000</v>
      </c>
      <c r="D43" s="44"/>
      <c r="E43" s="41">
        <f t="shared" si="8"/>
        <v>600000</v>
      </c>
      <c r="F43" s="44">
        <v>658853.61</v>
      </c>
      <c r="G43" s="44"/>
      <c r="H43" s="39">
        <f t="shared" si="1"/>
        <v>658853.61</v>
      </c>
      <c r="I43" s="57">
        <f t="shared" si="2"/>
        <v>109.80893499999999</v>
      </c>
      <c r="J43" s="57" t="e">
        <f t="shared" si="2"/>
        <v>#DIV/0!</v>
      </c>
      <c r="K43" s="56">
        <f t="shared" si="2"/>
        <v>109.80893499999999</v>
      </c>
    </row>
    <row r="44" spans="1:11" s="8" customFormat="1" ht="15.6" customHeight="1" x14ac:dyDescent="0.25">
      <c r="A44" s="19">
        <v>18010900</v>
      </c>
      <c r="B44" s="20" t="s">
        <v>155</v>
      </c>
      <c r="C44" s="43">
        <v>5100000</v>
      </c>
      <c r="D44" s="44"/>
      <c r="E44" s="41">
        <f t="shared" si="8"/>
        <v>5100000</v>
      </c>
      <c r="F44" s="44">
        <v>4200992.83</v>
      </c>
      <c r="G44" s="44"/>
      <c r="H44" s="39">
        <f t="shared" si="1"/>
        <v>4200992.83</v>
      </c>
      <c r="I44" s="57">
        <f t="shared" si="2"/>
        <v>82.372408431372548</v>
      </c>
      <c r="J44" s="57" t="e">
        <f t="shared" si="2"/>
        <v>#DIV/0!</v>
      </c>
      <c r="K44" s="56">
        <f t="shared" si="2"/>
        <v>82.372408431372548</v>
      </c>
    </row>
    <row r="45" spans="1:11" s="10" customFormat="1" ht="15.6" customHeight="1" x14ac:dyDescent="0.25">
      <c r="A45" s="23"/>
      <c r="B45" s="24" t="s">
        <v>156</v>
      </c>
      <c r="C45" s="48">
        <f>SUM(C41:C44)</f>
        <v>42823603</v>
      </c>
      <c r="D45" s="41"/>
      <c r="E45" s="41">
        <f t="shared" si="8"/>
        <v>42823603</v>
      </c>
      <c r="F45" s="48">
        <f>SUM(F41:F44)</f>
        <v>32328394.599999994</v>
      </c>
      <c r="G45" s="41"/>
      <c r="H45" s="39">
        <f t="shared" si="1"/>
        <v>32328394.599999994</v>
      </c>
      <c r="I45" s="56">
        <f t="shared" si="2"/>
        <v>75.492000521301279</v>
      </c>
      <c r="J45" s="56" t="e">
        <f t="shared" si="2"/>
        <v>#DIV/0!</v>
      </c>
      <c r="K45" s="56">
        <f t="shared" si="2"/>
        <v>75.492000521301279</v>
      </c>
    </row>
    <row r="46" spans="1:11" s="10" customFormat="1" ht="15" hidden="1" customHeight="1" x14ac:dyDescent="0.25">
      <c r="A46" s="54">
        <v>18011000</v>
      </c>
      <c r="B46" s="53" t="s">
        <v>194</v>
      </c>
      <c r="C46" s="52">
        <v>0</v>
      </c>
      <c r="D46" s="41"/>
      <c r="E46" s="41">
        <f t="shared" si="8"/>
        <v>0</v>
      </c>
      <c r="F46" s="52">
        <v>0</v>
      </c>
      <c r="G46" s="41"/>
      <c r="H46" s="39">
        <f t="shared" si="1"/>
        <v>0</v>
      </c>
      <c r="I46" s="57" t="e">
        <f t="shared" ref="I46:J79" si="14">F46/C46*100</f>
        <v>#DIV/0!</v>
      </c>
      <c r="J46" s="56"/>
      <c r="K46" s="57" t="e">
        <f t="shared" ref="K46:K110" si="15">H46/E46*100</f>
        <v>#DIV/0!</v>
      </c>
    </row>
    <row r="47" spans="1:11" s="8" customFormat="1" ht="14.45" customHeight="1" x14ac:dyDescent="0.25">
      <c r="A47" s="19">
        <v>18011100</v>
      </c>
      <c r="B47" s="20" t="s">
        <v>157</v>
      </c>
      <c r="C47" s="43">
        <v>22170</v>
      </c>
      <c r="D47" s="44"/>
      <c r="E47" s="41">
        <f t="shared" si="8"/>
        <v>22170</v>
      </c>
      <c r="F47" s="44">
        <v>12500</v>
      </c>
      <c r="G47" s="44"/>
      <c r="H47" s="39">
        <f t="shared" si="1"/>
        <v>12500</v>
      </c>
      <c r="I47" s="57">
        <f t="shared" si="14"/>
        <v>56.38249887235002</v>
      </c>
      <c r="J47" s="57" t="e">
        <f t="shared" si="14"/>
        <v>#DIV/0!</v>
      </c>
      <c r="K47" s="56">
        <f t="shared" si="15"/>
        <v>56.38249887235002</v>
      </c>
    </row>
    <row r="48" spans="1:11" s="12" customFormat="1" ht="16.899999999999999" customHeight="1" x14ac:dyDescent="0.25">
      <c r="A48" s="23">
        <v>18030000</v>
      </c>
      <c r="B48" s="27" t="s">
        <v>158</v>
      </c>
      <c r="C48" s="45">
        <f>C49</f>
        <v>55000</v>
      </c>
      <c r="D48" s="47"/>
      <c r="E48" s="41">
        <f t="shared" si="8"/>
        <v>55000</v>
      </c>
      <c r="F48" s="45">
        <f>F49</f>
        <v>42560</v>
      </c>
      <c r="G48" s="41"/>
      <c r="H48" s="39">
        <f t="shared" si="1"/>
        <v>42560</v>
      </c>
      <c r="I48" s="56">
        <f t="shared" si="14"/>
        <v>77.38181818181819</v>
      </c>
      <c r="J48" s="56" t="e">
        <f t="shared" si="14"/>
        <v>#DIV/0!</v>
      </c>
      <c r="K48" s="56">
        <f t="shared" si="15"/>
        <v>77.38181818181819</v>
      </c>
    </row>
    <row r="49" spans="1:11" s="8" customFormat="1" ht="15.6" customHeight="1" x14ac:dyDescent="0.25">
      <c r="A49" s="19">
        <v>18030100</v>
      </c>
      <c r="B49" s="20" t="s">
        <v>159</v>
      </c>
      <c r="C49" s="43">
        <v>55000</v>
      </c>
      <c r="D49" s="44"/>
      <c r="E49" s="41">
        <f t="shared" si="8"/>
        <v>55000</v>
      </c>
      <c r="F49" s="44">
        <v>42560</v>
      </c>
      <c r="G49" s="44"/>
      <c r="H49" s="39">
        <f t="shared" si="1"/>
        <v>42560</v>
      </c>
      <c r="I49" s="57">
        <f t="shared" si="14"/>
        <v>77.38181818181819</v>
      </c>
      <c r="J49" s="57" t="e">
        <f t="shared" si="14"/>
        <v>#DIV/0!</v>
      </c>
      <c r="K49" s="56">
        <f t="shared" si="15"/>
        <v>77.38181818181819</v>
      </c>
    </row>
    <row r="50" spans="1:11" s="10" customFormat="1" ht="15.75" customHeight="1" x14ac:dyDescent="0.25">
      <c r="A50" s="23">
        <v>18050000</v>
      </c>
      <c r="B50" s="24" t="s">
        <v>160</v>
      </c>
      <c r="C50" s="45">
        <f>C53+C54</f>
        <v>34500000</v>
      </c>
      <c r="D50" s="41"/>
      <c r="E50" s="41">
        <f t="shared" si="8"/>
        <v>34500000</v>
      </c>
      <c r="F50" s="45">
        <f>F53+F54</f>
        <v>23306207.629999999</v>
      </c>
      <c r="G50" s="41"/>
      <c r="H50" s="39">
        <f t="shared" si="1"/>
        <v>23306207.629999999</v>
      </c>
      <c r="I50" s="56">
        <f t="shared" si="14"/>
        <v>67.554225014492758</v>
      </c>
      <c r="J50" s="56" t="e">
        <f t="shared" si="14"/>
        <v>#DIV/0!</v>
      </c>
      <c r="K50" s="56">
        <f t="shared" si="15"/>
        <v>67.554225014492758</v>
      </c>
    </row>
    <row r="51" spans="1:11" s="8" customFormat="1" ht="15.6" customHeight="1" x14ac:dyDescent="0.25">
      <c r="A51" s="19">
        <v>18050300</v>
      </c>
      <c r="B51" s="20" t="s">
        <v>161</v>
      </c>
      <c r="C51" s="43">
        <v>3500000</v>
      </c>
      <c r="D51" s="44"/>
      <c r="E51" s="41">
        <f t="shared" si="8"/>
        <v>3500000</v>
      </c>
      <c r="F51" s="44">
        <v>2128182.36</v>
      </c>
      <c r="G51" s="44"/>
      <c r="H51" s="39">
        <f t="shared" si="1"/>
        <v>2128182.36</v>
      </c>
      <c r="I51" s="57">
        <f t="shared" si="14"/>
        <v>60.805210285714281</v>
      </c>
      <c r="J51" s="57" t="e">
        <f t="shared" si="14"/>
        <v>#DIV/0!</v>
      </c>
      <c r="K51" s="56">
        <f t="shared" si="15"/>
        <v>60.805210285714281</v>
      </c>
    </row>
    <row r="52" spans="1:11" s="8" customFormat="1" ht="15.6" customHeight="1" x14ac:dyDescent="0.25">
      <c r="A52" s="19">
        <v>18050400</v>
      </c>
      <c r="B52" s="20" t="s">
        <v>162</v>
      </c>
      <c r="C52" s="43">
        <v>22000000</v>
      </c>
      <c r="D52" s="44"/>
      <c r="E52" s="41">
        <f t="shared" si="8"/>
        <v>22000000</v>
      </c>
      <c r="F52" s="44">
        <v>15527531.609999999</v>
      </c>
      <c r="G52" s="44"/>
      <c r="H52" s="39">
        <f t="shared" si="1"/>
        <v>15527531.609999999</v>
      </c>
      <c r="I52" s="57">
        <f t="shared" si="14"/>
        <v>70.579689136363626</v>
      </c>
      <c r="J52" s="57" t="e">
        <f t="shared" si="14"/>
        <v>#DIV/0!</v>
      </c>
      <c r="K52" s="56">
        <f t="shared" si="15"/>
        <v>70.579689136363626</v>
      </c>
    </row>
    <row r="53" spans="1:11" s="9" customFormat="1" ht="18" customHeight="1" x14ac:dyDescent="0.25">
      <c r="A53" s="23"/>
      <c r="B53" s="24" t="s">
        <v>163</v>
      </c>
      <c r="C53" s="45">
        <f>C51+C52</f>
        <v>25500000</v>
      </c>
      <c r="D53" s="49"/>
      <c r="E53" s="41">
        <f t="shared" si="8"/>
        <v>25500000</v>
      </c>
      <c r="F53" s="45">
        <f>F51+F52</f>
        <v>17655713.969999999</v>
      </c>
      <c r="G53" s="49"/>
      <c r="H53" s="39">
        <f t="shared" si="1"/>
        <v>17655713.969999999</v>
      </c>
      <c r="I53" s="56">
        <f t="shared" si="14"/>
        <v>69.23809399999999</v>
      </c>
      <c r="J53" s="56" t="e">
        <f t="shared" si="14"/>
        <v>#DIV/0!</v>
      </c>
      <c r="K53" s="56">
        <f t="shared" si="15"/>
        <v>69.23809399999999</v>
      </c>
    </row>
    <row r="54" spans="1:11" s="10" customFormat="1" ht="73.900000000000006" customHeight="1" x14ac:dyDescent="0.25">
      <c r="A54" s="23">
        <v>18050500</v>
      </c>
      <c r="B54" s="24" t="s">
        <v>164</v>
      </c>
      <c r="C54" s="40">
        <v>9000000</v>
      </c>
      <c r="D54" s="41"/>
      <c r="E54" s="41">
        <f t="shared" si="8"/>
        <v>9000000</v>
      </c>
      <c r="F54" s="41">
        <v>5650493.6600000001</v>
      </c>
      <c r="G54" s="41"/>
      <c r="H54" s="39">
        <f t="shared" si="1"/>
        <v>5650493.6600000001</v>
      </c>
      <c r="I54" s="56">
        <f t="shared" si="14"/>
        <v>62.783262888888892</v>
      </c>
      <c r="J54" s="56" t="e">
        <f t="shared" si="14"/>
        <v>#DIV/0!</v>
      </c>
      <c r="K54" s="56">
        <f t="shared" si="15"/>
        <v>62.783262888888892</v>
      </c>
    </row>
    <row r="55" spans="1:11" s="10" customFormat="1" ht="15" customHeight="1" x14ac:dyDescent="0.25">
      <c r="A55" s="16">
        <v>19010000</v>
      </c>
      <c r="B55" s="17" t="s">
        <v>165</v>
      </c>
      <c r="C55" s="41"/>
      <c r="D55" s="41">
        <f>D56+D57+D58</f>
        <v>497500</v>
      </c>
      <c r="E55" s="41">
        <f t="shared" si="8"/>
        <v>497500</v>
      </c>
      <c r="F55" s="41"/>
      <c r="G55" s="41">
        <f>G56+G57+G58</f>
        <v>376504.61</v>
      </c>
      <c r="H55" s="39">
        <f t="shared" si="1"/>
        <v>376504.61</v>
      </c>
      <c r="I55" s="56" t="e">
        <f t="shared" si="14"/>
        <v>#DIV/0!</v>
      </c>
      <c r="J55" s="56">
        <f t="shared" si="14"/>
        <v>75.679318592964819</v>
      </c>
      <c r="K55" s="56">
        <f t="shared" si="15"/>
        <v>75.679318592964819</v>
      </c>
    </row>
    <row r="56" spans="1:11" s="8" customFormat="1" ht="51" customHeight="1" x14ac:dyDescent="0.25">
      <c r="A56" s="21">
        <v>19010100</v>
      </c>
      <c r="B56" s="28" t="s">
        <v>166</v>
      </c>
      <c r="C56" s="44"/>
      <c r="D56" s="43">
        <v>81500</v>
      </c>
      <c r="E56" s="44">
        <f t="shared" si="8"/>
        <v>81500</v>
      </c>
      <c r="F56" s="44"/>
      <c r="G56" s="44">
        <v>51035.14</v>
      </c>
      <c r="H56" s="39">
        <f t="shared" si="1"/>
        <v>51035.14</v>
      </c>
      <c r="I56" s="57" t="e">
        <f t="shared" si="14"/>
        <v>#DIV/0!</v>
      </c>
      <c r="J56" s="57">
        <f t="shared" si="14"/>
        <v>62.61980368098159</v>
      </c>
      <c r="K56" s="57">
        <f t="shared" si="15"/>
        <v>62.61980368098159</v>
      </c>
    </row>
    <row r="57" spans="1:11" s="8" customFormat="1" ht="30" customHeight="1" x14ac:dyDescent="0.25">
      <c r="A57" s="21">
        <v>19010200</v>
      </c>
      <c r="B57" s="28" t="s">
        <v>167</v>
      </c>
      <c r="C57" s="44"/>
      <c r="D57" s="43">
        <v>46000</v>
      </c>
      <c r="E57" s="44">
        <f t="shared" si="8"/>
        <v>46000</v>
      </c>
      <c r="F57" s="44"/>
      <c r="G57" s="44">
        <v>25843.29</v>
      </c>
      <c r="H57" s="39">
        <f t="shared" si="1"/>
        <v>25843.29</v>
      </c>
      <c r="I57" s="57" t="e">
        <f t="shared" si="14"/>
        <v>#DIV/0!</v>
      </c>
      <c r="J57" s="57">
        <f t="shared" si="14"/>
        <v>56.1810652173913</v>
      </c>
      <c r="K57" s="57">
        <f t="shared" si="15"/>
        <v>56.1810652173913</v>
      </c>
    </row>
    <row r="58" spans="1:11" s="8" customFormat="1" ht="60" customHeight="1" x14ac:dyDescent="0.25">
      <c r="A58" s="21">
        <v>19010300</v>
      </c>
      <c r="B58" s="28" t="s">
        <v>168</v>
      </c>
      <c r="C58" s="44"/>
      <c r="D58" s="43">
        <v>370000</v>
      </c>
      <c r="E58" s="44">
        <f t="shared" si="8"/>
        <v>370000</v>
      </c>
      <c r="F58" s="44"/>
      <c r="G58" s="44">
        <v>299626.18</v>
      </c>
      <c r="H58" s="39">
        <f t="shared" si="1"/>
        <v>299626.18</v>
      </c>
      <c r="I58" s="57" t="e">
        <f t="shared" si="14"/>
        <v>#DIV/0!</v>
      </c>
      <c r="J58" s="57">
        <f t="shared" si="14"/>
        <v>80.980048648648648</v>
      </c>
      <c r="K58" s="57">
        <f t="shared" si="15"/>
        <v>80.980048648648648</v>
      </c>
    </row>
    <row r="59" spans="1:11" s="8" customFormat="1" ht="15.6" customHeight="1" x14ac:dyDescent="0.25">
      <c r="A59" s="16">
        <v>20000000</v>
      </c>
      <c r="B59" s="18" t="s">
        <v>4</v>
      </c>
      <c r="C59" s="41">
        <f>C65+C78+C84+C60</f>
        <v>4577510</v>
      </c>
      <c r="D59" s="41">
        <f>D65+D78+D84+D60</f>
        <v>1457500</v>
      </c>
      <c r="E59" s="41">
        <f t="shared" si="8"/>
        <v>6035010</v>
      </c>
      <c r="F59" s="41">
        <f>F65+F78+F84+F60</f>
        <v>3336338.08</v>
      </c>
      <c r="G59" s="41">
        <f>G65+G78+G84+G60</f>
        <v>31376347.790000003</v>
      </c>
      <c r="H59" s="39">
        <f t="shared" si="1"/>
        <v>34712685.870000005</v>
      </c>
      <c r="I59" s="56">
        <f t="shared" si="14"/>
        <v>72.885435094625677</v>
      </c>
      <c r="J59" s="56">
        <f t="shared" si="14"/>
        <v>2152.7511348198973</v>
      </c>
      <c r="K59" s="56">
        <f t="shared" si="15"/>
        <v>575.18853937276003</v>
      </c>
    </row>
    <row r="60" spans="1:11" s="12" customFormat="1" ht="35.25" customHeight="1" x14ac:dyDescent="0.25">
      <c r="A60" s="29">
        <v>21000000</v>
      </c>
      <c r="B60" s="30" t="s">
        <v>19</v>
      </c>
      <c r="C60" s="41">
        <f>C61</f>
        <v>1470000</v>
      </c>
      <c r="D60" s="41">
        <f>D61</f>
        <v>0</v>
      </c>
      <c r="E60" s="41">
        <f t="shared" si="8"/>
        <v>1470000</v>
      </c>
      <c r="F60" s="41">
        <f>F61</f>
        <v>1437113.49</v>
      </c>
      <c r="G60" s="41">
        <f>G61</f>
        <v>0</v>
      </c>
      <c r="H60" s="39">
        <f t="shared" si="1"/>
        <v>1437113.49</v>
      </c>
      <c r="I60" s="56">
        <f t="shared" si="14"/>
        <v>97.762822448979591</v>
      </c>
      <c r="J60" s="56" t="e">
        <f t="shared" si="14"/>
        <v>#DIV/0!</v>
      </c>
      <c r="K60" s="56">
        <f t="shared" si="15"/>
        <v>97.762822448979591</v>
      </c>
    </row>
    <row r="61" spans="1:11" s="12" customFormat="1" ht="15.6" customHeight="1" x14ac:dyDescent="0.25">
      <c r="A61" s="29">
        <v>21080000</v>
      </c>
      <c r="B61" s="30" t="s">
        <v>20</v>
      </c>
      <c r="C61" s="41">
        <f>C62+C63+C64</f>
        <v>1470000</v>
      </c>
      <c r="D61" s="41">
        <f t="shared" ref="D61:H61" si="16">D62+D63+D64</f>
        <v>0</v>
      </c>
      <c r="E61" s="41">
        <f t="shared" si="16"/>
        <v>1470000</v>
      </c>
      <c r="F61" s="41">
        <f t="shared" si="16"/>
        <v>1437113.49</v>
      </c>
      <c r="G61" s="41">
        <f t="shared" si="16"/>
        <v>0</v>
      </c>
      <c r="H61" s="41">
        <f t="shared" si="16"/>
        <v>1437113.49</v>
      </c>
      <c r="I61" s="56">
        <f t="shared" si="14"/>
        <v>97.762822448979591</v>
      </c>
      <c r="J61" s="56" t="e">
        <f t="shared" si="14"/>
        <v>#DIV/0!</v>
      </c>
      <c r="K61" s="56">
        <f t="shared" si="15"/>
        <v>97.762822448979591</v>
      </c>
    </row>
    <row r="62" spans="1:11" s="8" customFormat="1" ht="15.6" customHeight="1" x14ac:dyDescent="0.25">
      <c r="A62" s="19">
        <v>21081100</v>
      </c>
      <c r="B62" s="20" t="s">
        <v>169</v>
      </c>
      <c r="C62" s="43">
        <v>1410000</v>
      </c>
      <c r="D62" s="51"/>
      <c r="E62" s="41">
        <f t="shared" si="8"/>
        <v>1410000</v>
      </c>
      <c r="F62" s="44">
        <v>1422913.49</v>
      </c>
      <c r="G62" s="51"/>
      <c r="H62" s="39">
        <f t="shared" si="1"/>
        <v>1422913.49</v>
      </c>
      <c r="I62" s="57">
        <f t="shared" si="14"/>
        <v>100.91585035460993</v>
      </c>
      <c r="J62" s="57" t="e">
        <f t="shared" si="14"/>
        <v>#DIV/0!</v>
      </c>
      <c r="K62" s="56">
        <f t="shared" si="15"/>
        <v>100.91585035460993</v>
      </c>
    </row>
    <row r="63" spans="1:11" s="8" customFormat="1" ht="81.75" customHeight="1" x14ac:dyDescent="0.25">
      <c r="A63" s="19">
        <v>21081500</v>
      </c>
      <c r="B63" s="97" t="s">
        <v>317</v>
      </c>
      <c r="C63" s="43">
        <v>60000</v>
      </c>
      <c r="D63" s="51"/>
      <c r="E63" s="41">
        <f t="shared" si="8"/>
        <v>60000</v>
      </c>
      <c r="F63" s="44">
        <v>14200</v>
      </c>
      <c r="G63" s="51"/>
      <c r="H63" s="39">
        <f t="shared" si="1"/>
        <v>14200</v>
      </c>
      <c r="I63" s="57">
        <f t="shared" si="14"/>
        <v>23.666666666666668</v>
      </c>
      <c r="J63" s="57" t="e">
        <f t="shared" si="14"/>
        <v>#DIV/0!</v>
      </c>
      <c r="K63" s="56">
        <f t="shared" si="15"/>
        <v>23.666666666666668</v>
      </c>
    </row>
    <row r="64" spans="1:11" s="8" customFormat="1" ht="58.5" hidden="1" customHeight="1" x14ac:dyDescent="0.25">
      <c r="A64" s="19">
        <v>21081800</v>
      </c>
      <c r="B64" s="20" t="s">
        <v>268</v>
      </c>
      <c r="C64" s="43">
        <v>0</v>
      </c>
      <c r="D64" s="44"/>
      <c r="E64" s="41">
        <f t="shared" si="8"/>
        <v>0</v>
      </c>
      <c r="F64" s="44">
        <v>0</v>
      </c>
      <c r="G64" s="44">
        <v>0</v>
      </c>
      <c r="H64" s="39">
        <f t="shared" si="1"/>
        <v>0</v>
      </c>
      <c r="I64" s="57" t="e">
        <f>F64/C64*100</f>
        <v>#DIV/0!</v>
      </c>
      <c r="J64" s="57" t="e">
        <f>G64/D64*100</f>
        <v>#DIV/0!</v>
      </c>
      <c r="K64" s="56" t="e">
        <f>H64/E64*100</f>
        <v>#DIV/0!</v>
      </c>
    </row>
    <row r="65" spans="1:11" s="9" customFormat="1" ht="28.15" customHeight="1" x14ac:dyDescent="0.25">
      <c r="A65" s="31">
        <v>22000000</v>
      </c>
      <c r="B65" s="32" t="s">
        <v>10</v>
      </c>
      <c r="C65" s="49">
        <f>C66+C71+C73+C77</f>
        <v>2447510</v>
      </c>
      <c r="D65" s="49">
        <f>D66+D71+D73+D77</f>
        <v>0</v>
      </c>
      <c r="E65" s="41">
        <f t="shared" si="8"/>
        <v>2447510</v>
      </c>
      <c r="F65" s="49">
        <f>F66+F71+F73+F77</f>
        <v>1622815.2600000002</v>
      </c>
      <c r="G65" s="49">
        <f>G66+G71+G73+G77</f>
        <v>0</v>
      </c>
      <c r="H65" s="39">
        <f t="shared" si="1"/>
        <v>1622815.2600000002</v>
      </c>
      <c r="I65" s="56">
        <f t="shared" si="14"/>
        <v>66.304744822288782</v>
      </c>
      <c r="J65" s="56" t="e">
        <f t="shared" si="14"/>
        <v>#DIV/0!</v>
      </c>
      <c r="K65" s="56">
        <f t="shared" si="15"/>
        <v>66.304744822288782</v>
      </c>
    </row>
    <row r="66" spans="1:11" s="10" customFormat="1" ht="16.149999999999999" customHeight="1" x14ac:dyDescent="0.25">
      <c r="A66" s="16">
        <v>22010000</v>
      </c>
      <c r="B66" s="17" t="s">
        <v>12</v>
      </c>
      <c r="C66" s="41">
        <f>C67+C68+C69+C70</f>
        <v>2188030</v>
      </c>
      <c r="D66" s="41">
        <f>D67+D68+D69+D70</f>
        <v>0</v>
      </c>
      <c r="E66" s="41">
        <f t="shared" si="8"/>
        <v>2188030</v>
      </c>
      <c r="F66" s="41">
        <f>F67+F68+F69+F70</f>
        <v>1507042.3900000001</v>
      </c>
      <c r="G66" s="50"/>
      <c r="H66" s="39">
        <f t="shared" si="1"/>
        <v>1507042.3900000001</v>
      </c>
      <c r="I66" s="56">
        <f t="shared" si="14"/>
        <v>68.876678564736324</v>
      </c>
      <c r="J66" s="56" t="e">
        <f t="shared" si="14"/>
        <v>#DIV/0!</v>
      </c>
      <c r="K66" s="56">
        <f t="shared" si="15"/>
        <v>68.876678564736324</v>
      </c>
    </row>
    <row r="67" spans="1:11" s="8" customFormat="1" ht="61.5" customHeight="1" x14ac:dyDescent="0.25">
      <c r="A67" s="19">
        <v>22010300</v>
      </c>
      <c r="B67" s="20" t="s">
        <v>318</v>
      </c>
      <c r="C67" s="43">
        <v>85000</v>
      </c>
      <c r="D67" s="44"/>
      <c r="E67" s="41">
        <f t="shared" si="8"/>
        <v>85000</v>
      </c>
      <c r="F67" s="44">
        <v>69650.61</v>
      </c>
      <c r="G67" s="51"/>
      <c r="H67" s="39">
        <f t="shared" si="1"/>
        <v>69650.61</v>
      </c>
      <c r="I67" s="57">
        <f t="shared" si="14"/>
        <v>81.941894117647067</v>
      </c>
      <c r="J67" s="57" t="e">
        <f t="shared" si="14"/>
        <v>#DIV/0!</v>
      </c>
      <c r="K67" s="56">
        <f t="shared" si="15"/>
        <v>81.941894117647067</v>
      </c>
    </row>
    <row r="68" spans="1:11" s="8" customFormat="1" ht="19.149999999999999" customHeight="1" x14ac:dyDescent="0.25">
      <c r="A68" s="19">
        <v>22012500</v>
      </c>
      <c r="B68" s="20" t="s">
        <v>170</v>
      </c>
      <c r="C68" s="43">
        <v>1200000</v>
      </c>
      <c r="D68" s="44"/>
      <c r="E68" s="41">
        <f t="shared" si="8"/>
        <v>1200000</v>
      </c>
      <c r="F68" s="44">
        <v>692191.78</v>
      </c>
      <c r="G68" s="44"/>
      <c r="H68" s="39">
        <f t="shared" si="1"/>
        <v>692191.78</v>
      </c>
      <c r="I68" s="57">
        <f t="shared" si="14"/>
        <v>57.682648333333333</v>
      </c>
      <c r="J68" s="57" t="e">
        <f t="shared" si="14"/>
        <v>#DIV/0!</v>
      </c>
      <c r="K68" s="56">
        <f t="shared" si="15"/>
        <v>57.682648333333333</v>
      </c>
    </row>
    <row r="69" spans="1:11" s="8" customFormat="1" ht="30" customHeight="1" x14ac:dyDescent="0.25">
      <c r="A69" s="19">
        <v>22012600</v>
      </c>
      <c r="B69" s="20" t="s">
        <v>171</v>
      </c>
      <c r="C69" s="43">
        <v>900000</v>
      </c>
      <c r="D69" s="44"/>
      <c r="E69" s="41">
        <f t="shared" si="8"/>
        <v>900000</v>
      </c>
      <c r="F69" s="44">
        <v>742170</v>
      </c>
      <c r="G69" s="44"/>
      <c r="H69" s="39">
        <f t="shared" si="1"/>
        <v>742170</v>
      </c>
      <c r="I69" s="57">
        <f t="shared" si="14"/>
        <v>82.463333333333338</v>
      </c>
      <c r="J69" s="57" t="e">
        <f t="shared" si="14"/>
        <v>#DIV/0!</v>
      </c>
      <c r="K69" s="56">
        <f t="shared" si="15"/>
        <v>82.463333333333338</v>
      </c>
    </row>
    <row r="70" spans="1:11" s="8" customFormat="1" ht="109.5" customHeight="1" x14ac:dyDescent="0.25">
      <c r="A70" s="19">
        <v>22012900</v>
      </c>
      <c r="B70" s="20" t="s">
        <v>267</v>
      </c>
      <c r="C70" s="43">
        <v>3030</v>
      </c>
      <c r="D70" s="44"/>
      <c r="E70" s="41">
        <f t="shared" si="8"/>
        <v>3030</v>
      </c>
      <c r="F70" s="44">
        <v>3030</v>
      </c>
      <c r="G70" s="44"/>
      <c r="H70" s="39">
        <f t="shared" si="1"/>
        <v>3030</v>
      </c>
      <c r="I70" s="57">
        <f t="shared" si="14"/>
        <v>100</v>
      </c>
      <c r="J70" s="57" t="e">
        <f t="shared" si="14"/>
        <v>#DIV/0!</v>
      </c>
      <c r="K70" s="57">
        <f t="shared" si="15"/>
        <v>100</v>
      </c>
    </row>
    <row r="71" spans="1:11" s="12" customFormat="1" ht="45" x14ac:dyDescent="0.25">
      <c r="A71" s="16">
        <v>22080000</v>
      </c>
      <c r="B71" s="17" t="s">
        <v>13</v>
      </c>
      <c r="C71" s="41">
        <f>C72</f>
        <v>223980</v>
      </c>
      <c r="D71" s="47"/>
      <c r="E71" s="41">
        <f t="shared" si="8"/>
        <v>223980</v>
      </c>
      <c r="F71" s="41">
        <f>F72</f>
        <v>87363.99</v>
      </c>
      <c r="G71" s="47"/>
      <c r="H71" s="39">
        <f t="shared" si="1"/>
        <v>87363.99</v>
      </c>
      <c r="I71" s="56">
        <f t="shared" si="14"/>
        <v>39.005263862844899</v>
      </c>
      <c r="J71" s="56" t="e">
        <f t="shared" si="14"/>
        <v>#DIV/0!</v>
      </c>
      <c r="K71" s="56">
        <f t="shared" si="15"/>
        <v>39.005263862844899</v>
      </c>
    </row>
    <row r="72" spans="1:11" s="8" customFormat="1" ht="44.45" customHeight="1" x14ac:dyDescent="0.25">
      <c r="A72" s="21">
        <v>22080400</v>
      </c>
      <c r="B72" s="28" t="s">
        <v>18</v>
      </c>
      <c r="C72" s="43">
        <v>223980</v>
      </c>
      <c r="D72" s="44"/>
      <c r="E72" s="41">
        <f t="shared" si="8"/>
        <v>223980</v>
      </c>
      <c r="F72" s="44">
        <v>87363.99</v>
      </c>
      <c r="G72" s="44"/>
      <c r="H72" s="39">
        <f t="shared" si="1"/>
        <v>87363.99</v>
      </c>
      <c r="I72" s="57">
        <f t="shared" si="14"/>
        <v>39.005263862844899</v>
      </c>
      <c r="J72" s="57" t="e">
        <f t="shared" si="14"/>
        <v>#DIV/0!</v>
      </c>
      <c r="K72" s="56">
        <f t="shared" si="15"/>
        <v>39.005263862844899</v>
      </c>
    </row>
    <row r="73" spans="1:11" s="12" customFormat="1" ht="19.5" customHeight="1" x14ac:dyDescent="0.25">
      <c r="A73" s="16">
        <v>22090000</v>
      </c>
      <c r="B73" s="17" t="s">
        <v>22</v>
      </c>
      <c r="C73" s="41">
        <f>C74+C76</f>
        <v>7500</v>
      </c>
      <c r="D73" s="50">
        <f>D76</f>
        <v>0</v>
      </c>
      <c r="E73" s="41">
        <f t="shared" si="8"/>
        <v>7500</v>
      </c>
      <c r="F73" s="41">
        <f>F74+F76+F75</f>
        <v>1231.1199999999999</v>
      </c>
      <c r="G73" s="50">
        <f>G76</f>
        <v>0</v>
      </c>
      <c r="H73" s="39">
        <f t="shared" si="1"/>
        <v>1231.1199999999999</v>
      </c>
      <c r="I73" s="56">
        <f t="shared" si="14"/>
        <v>16.41493333333333</v>
      </c>
      <c r="J73" s="56" t="e">
        <f t="shared" si="14"/>
        <v>#DIV/0!</v>
      </c>
      <c r="K73" s="56">
        <f t="shared" si="15"/>
        <v>16.41493333333333</v>
      </c>
    </row>
    <row r="74" spans="1:11" s="8" customFormat="1" ht="51.75" customHeight="1" x14ac:dyDescent="0.25">
      <c r="A74" s="19">
        <v>22090100</v>
      </c>
      <c r="B74" s="20" t="s">
        <v>172</v>
      </c>
      <c r="C74" s="43">
        <v>2000</v>
      </c>
      <c r="D74" s="44"/>
      <c r="E74" s="41">
        <f t="shared" si="8"/>
        <v>2000</v>
      </c>
      <c r="F74" s="44">
        <v>1027.1199999999999</v>
      </c>
      <c r="G74" s="44"/>
      <c r="H74" s="39">
        <f t="shared" si="1"/>
        <v>1027.1199999999999</v>
      </c>
      <c r="I74" s="57">
        <f t="shared" si="14"/>
        <v>51.355999999999987</v>
      </c>
      <c r="J74" s="57" t="e">
        <f t="shared" si="14"/>
        <v>#DIV/0!</v>
      </c>
      <c r="K74" s="56">
        <f t="shared" si="15"/>
        <v>51.355999999999987</v>
      </c>
    </row>
    <row r="75" spans="1:11" s="8" customFormat="1" ht="18.75" hidden="1" customHeight="1" x14ac:dyDescent="0.25">
      <c r="A75" s="21">
        <v>22090200</v>
      </c>
      <c r="B75" s="22" t="s">
        <v>173</v>
      </c>
      <c r="C75" s="43">
        <v>0</v>
      </c>
      <c r="D75" s="44"/>
      <c r="E75" s="41">
        <f t="shared" si="8"/>
        <v>0</v>
      </c>
      <c r="F75" s="44"/>
      <c r="G75" s="44"/>
      <c r="H75" s="39">
        <f t="shared" si="1"/>
        <v>0</v>
      </c>
      <c r="I75" s="57" t="e">
        <f t="shared" si="14"/>
        <v>#DIV/0!</v>
      </c>
      <c r="J75" s="57" t="e">
        <f t="shared" si="14"/>
        <v>#DIV/0!</v>
      </c>
      <c r="K75" s="57" t="e">
        <f t="shared" si="15"/>
        <v>#DIV/0!</v>
      </c>
    </row>
    <row r="76" spans="1:11" s="8" customFormat="1" ht="50.25" customHeight="1" x14ac:dyDescent="0.25">
      <c r="A76" s="21">
        <v>22090400</v>
      </c>
      <c r="B76" s="28" t="s">
        <v>23</v>
      </c>
      <c r="C76" s="43">
        <v>5500</v>
      </c>
      <c r="D76" s="44"/>
      <c r="E76" s="41">
        <f t="shared" si="8"/>
        <v>5500</v>
      </c>
      <c r="F76" s="44">
        <v>204</v>
      </c>
      <c r="G76" s="44"/>
      <c r="H76" s="39">
        <f t="shared" si="1"/>
        <v>204</v>
      </c>
      <c r="I76" s="57">
        <f t="shared" si="14"/>
        <v>3.709090909090909</v>
      </c>
      <c r="J76" s="57" t="e">
        <f t="shared" si="14"/>
        <v>#DIV/0!</v>
      </c>
      <c r="K76" s="56">
        <f t="shared" si="15"/>
        <v>3.709090909090909</v>
      </c>
    </row>
    <row r="77" spans="1:11" s="8" customFormat="1" ht="90" customHeight="1" x14ac:dyDescent="0.25">
      <c r="A77" s="21">
        <v>22130000</v>
      </c>
      <c r="B77" s="28" t="s">
        <v>265</v>
      </c>
      <c r="C77" s="43">
        <v>28000</v>
      </c>
      <c r="D77" s="44"/>
      <c r="E77" s="41">
        <f t="shared" si="8"/>
        <v>28000</v>
      </c>
      <c r="F77" s="44">
        <v>27177.759999999998</v>
      </c>
      <c r="G77" s="44"/>
      <c r="H77" s="39">
        <f t="shared" si="1"/>
        <v>27177.759999999998</v>
      </c>
      <c r="I77" s="57">
        <f t="shared" si="14"/>
        <v>97.063428571428574</v>
      </c>
      <c r="J77" s="57"/>
      <c r="K77" s="56">
        <f t="shared" si="15"/>
        <v>97.063428571428574</v>
      </c>
    </row>
    <row r="78" spans="1:11" s="12" customFormat="1" ht="15" x14ac:dyDescent="0.25">
      <c r="A78" s="16">
        <v>24000000</v>
      </c>
      <c r="B78" s="18" t="s">
        <v>5</v>
      </c>
      <c r="C78" s="41">
        <f>C79</f>
        <v>660000</v>
      </c>
      <c r="D78" s="41">
        <f>D79+D82</f>
        <v>2500</v>
      </c>
      <c r="E78" s="41">
        <f t="shared" si="8"/>
        <v>662500</v>
      </c>
      <c r="F78" s="41">
        <f>F79</f>
        <v>276409.33</v>
      </c>
      <c r="G78" s="41">
        <f>G79+G82</f>
        <v>1734</v>
      </c>
      <c r="H78" s="39">
        <f t="shared" si="1"/>
        <v>278143.33</v>
      </c>
      <c r="I78" s="56">
        <f t="shared" si="14"/>
        <v>41.880201515151519</v>
      </c>
      <c r="J78" s="56">
        <f t="shared" si="14"/>
        <v>69.36</v>
      </c>
      <c r="K78" s="56">
        <f t="shared" si="15"/>
        <v>41.98389886792453</v>
      </c>
    </row>
    <row r="79" spans="1:11" s="10" customFormat="1" ht="15" x14ac:dyDescent="0.25">
      <c r="A79" s="16">
        <v>24060000</v>
      </c>
      <c r="B79" s="18" t="s">
        <v>6</v>
      </c>
      <c r="C79" s="41">
        <f>C80+C83</f>
        <v>660000</v>
      </c>
      <c r="D79" s="41">
        <f>D81</f>
        <v>2500</v>
      </c>
      <c r="E79" s="41">
        <f t="shared" si="8"/>
        <v>662500</v>
      </c>
      <c r="F79" s="41">
        <f>F80+F83</f>
        <v>276409.33</v>
      </c>
      <c r="G79" s="41">
        <f>G81</f>
        <v>1734</v>
      </c>
      <c r="H79" s="39">
        <f t="shared" si="1"/>
        <v>278143.33</v>
      </c>
      <c r="I79" s="56">
        <f t="shared" si="14"/>
        <v>41.880201515151519</v>
      </c>
      <c r="J79" s="56">
        <f t="shared" si="14"/>
        <v>69.36</v>
      </c>
      <c r="K79" s="56">
        <f t="shared" si="15"/>
        <v>41.98389886792453</v>
      </c>
    </row>
    <row r="80" spans="1:11" s="8" customFormat="1" ht="15" x14ac:dyDescent="0.25">
      <c r="A80" s="21">
        <v>24060300</v>
      </c>
      <c r="B80" s="22" t="s">
        <v>20</v>
      </c>
      <c r="C80" s="43">
        <v>600000</v>
      </c>
      <c r="D80" s="43"/>
      <c r="E80" s="41">
        <f t="shared" si="8"/>
        <v>600000</v>
      </c>
      <c r="F80" s="44">
        <v>243400.53</v>
      </c>
      <c r="G80" s="44"/>
      <c r="H80" s="39">
        <f t="shared" ref="H80:H96" si="17">F80+G80</f>
        <v>243400.53</v>
      </c>
      <c r="I80" s="57">
        <f t="shared" ref="I80:J110" si="18">F80/C80*100</f>
        <v>40.566755000000001</v>
      </c>
      <c r="J80" s="57" t="e">
        <f t="shared" si="18"/>
        <v>#DIV/0!</v>
      </c>
      <c r="K80" s="56">
        <f t="shared" si="15"/>
        <v>40.566755000000001</v>
      </c>
    </row>
    <row r="81" spans="1:11" s="8" customFormat="1" ht="64.5" customHeight="1" x14ac:dyDescent="0.25">
      <c r="A81" s="21">
        <v>24062100</v>
      </c>
      <c r="B81" s="28" t="s">
        <v>174</v>
      </c>
      <c r="C81" s="43"/>
      <c r="D81" s="43">
        <v>2500</v>
      </c>
      <c r="E81" s="44">
        <f t="shared" si="8"/>
        <v>2500</v>
      </c>
      <c r="F81" s="44"/>
      <c r="G81" s="44">
        <v>1734</v>
      </c>
      <c r="H81" s="39">
        <f t="shared" si="17"/>
        <v>1734</v>
      </c>
      <c r="I81" s="57" t="e">
        <f>F81/C81*100</f>
        <v>#DIV/0!</v>
      </c>
      <c r="J81" s="57">
        <f t="shared" si="18"/>
        <v>69.36</v>
      </c>
      <c r="K81" s="56">
        <f t="shared" si="15"/>
        <v>69.36</v>
      </c>
    </row>
    <row r="82" spans="1:11" s="8" customFormat="1" ht="33" hidden="1" customHeight="1" x14ac:dyDescent="0.25">
      <c r="A82" s="21">
        <v>24170000</v>
      </c>
      <c r="B82" s="28" t="s">
        <v>175</v>
      </c>
      <c r="C82" s="43"/>
      <c r="D82" s="43">
        <v>0</v>
      </c>
      <c r="E82" s="44">
        <f t="shared" si="8"/>
        <v>0</v>
      </c>
      <c r="F82" s="44"/>
      <c r="G82" s="44">
        <v>0</v>
      </c>
      <c r="H82" s="39">
        <f t="shared" si="17"/>
        <v>0</v>
      </c>
      <c r="I82" s="57" t="e">
        <f t="shared" ref="I82:I87" si="19">F82/C82*100</f>
        <v>#DIV/0!</v>
      </c>
      <c r="J82" s="57" t="e">
        <f t="shared" si="18"/>
        <v>#DIV/0!</v>
      </c>
      <c r="K82" s="56" t="e">
        <f t="shared" si="15"/>
        <v>#DIV/0!</v>
      </c>
    </row>
    <row r="83" spans="1:11" s="8" customFormat="1" ht="121.5" customHeight="1" x14ac:dyDescent="0.25">
      <c r="A83" s="21">
        <v>24062200</v>
      </c>
      <c r="B83" s="96" t="s">
        <v>266</v>
      </c>
      <c r="C83" s="43">
        <v>60000</v>
      </c>
      <c r="D83" s="43"/>
      <c r="E83" s="44">
        <f t="shared" si="8"/>
        <v>60000</v>
      </c>
      <c r="F83" s="44">
        <v>33008.800000000003</v>
      </c>
      <c r="G83" s="44"/>
      <c r="H83" s="39">
        <f t="shared" si="17"/>
        <v>33008.800000000003</v>
      </c>
      <c r="I83" s="57">
        <f t="shared" si="19"/>
        <v>55.01466666666667</v>
      </c>
      <c r="J83" s="57" t="e">
        <f t="shared" si="18"/>
        <v>#DIV/0!</v>
      </c>
      <c r="K83" s="56">
        <f t="shared" si="15"/>
        <v>55.01466666666667</v>
      </c>
    </row>
    <row r="84" spans="1:11" s="10" customFormat="1" ht="19.899999999999999" customHeight="1" x14ac:dyDescent="0.25">
      <c r="A84" s="16">
        <v>25000000</v>
      </c>
      <c r="B84" s="18" t="s">
        <v>7</v>
      </c>
      <c r="C84" s="41"/>
      <c r="D84" s="41">
        <f>D86+D87</f>
        <v>1455000</v>
      </c>
      <c r="E84" s="41">
        <f t="shared" si="8"/>
        <v>1455000</v>
      </c>
      <c r="F84" s="41"/>
      <c r="G84" s="41">
        <f>G86+G87</f>
        <v>31374613.790000003</v>
      </c>
      <c r="H84" s="39">
        <f t="shared" si="17"/>
        <v>31374613.790000003</v>
      </c>
      <c r="I84" s="57" t="e">
        <f t="shared" si="19"/>
        <v>#DIV/0!</v>
      </c>
      <c r="J84" s="56">
        <f t="shared" si="18"/>
        <v>2156.33084467354</v>
      </c>
      <c r="K84" s="56">
        <f t="shared" si="15"/>
        <v>2156.33084467354</v>
      </c>
    </row>
    <row r="85" spans="1:11" s="8" customFormat="1" ht="17.25" hidden="1" customHeight="1" x14ac:dyDescent="0.25">
      <c r="A85" s="31"/>
      <c r="B85" s="33"/>
      <c r="C85" s="44"/>
      <c r="D85" s="49"/>
      <c r="E85" s="41">
        <f t="shared" si="8"/>
        <v>0</v>
      </c>
      <c r="F85" s="49"/>
      <c r="G85" s="49"/>
      <c r="H85" s="39">
        <f t="shared" si="17"/>
        <v>0</v>
      </c>
      <c r="I85" s="57" t="e">
        <f t="shared" si="19"/>
        <v>#DIV/0!</v>
      </c>
      <c r="J85" s="56" t="e">
        <f t="shared" si="18"/>
        <v>#DIV/0!</v>
      </c>
      <c r="K85" s="56" t="e">
        <f t="shared" si="15"/>
        <v>#DIV/0!</v>
      </c>
    </row>
    <row r="86" spans="1:11" s="10" customFormat="1" ht="33" customHeight="1" x14ac:dyDescent="0.25">
      <c r="A86" s="16">
        <v>25010000</v>
      </c>
      <c r="B86" s="17" t="s">
        <v>176</v>
      </c>
      <c r="C86" s="41"/>
      <c r="D86" s="40">
        <v>1455000</v>
      </c>
      <c r="E86" s="41">
        <f t="shared" si="8"/>
        <v>1455000</v>
      </c>
      <c r="F86" s="41"/>
      <c r="G86" s="41">
        <v>1857070.62</v>
      </c>
      <c r="H86" s="39">
        <f t="shared" si="17"/>
        <v>1857070.62</v>
      </c>
      <c r="I86" s="57" t="e">
        <f t="shared" si="19"/>
        <v>#DIV/0!</v>
      </c>
      <c r="J86" s="56">
        <f t="shared" si="18"/>
        <v>127.63371958762887</v>
      </c>
      <c r="K86" s="56">
        <f t="shared" si="15"/>
        <v>127.63371958762887</v>
      </c>
    </row>
    <row r="87" spans="1:11" s="10" customFormat="1" ht="30.75" customHeight="1" x14ac:dyDescent="0.25">
      <c r="A87" s="16">
        <v>25020000</v>
      </c>
      <c r="B87" s="17" t="s">
        <v>177</v>
      </c>
      <c r="C87" s="41"/>
      <c r="D87" s="40">
        <v>0</v>
      </c>
      <c r="E87" s="41">
        <f t="shared" si="8"/>
        <v>0</v>
      </c>
      <c r="F87" s="41"/>
      <c r="G87" s="41">
        <v>29517543.170000002</v>
      </c>
      <c r="H87" s="39">
        <f t="shared" si="17"/>
        <v>29517543.170000002</v>
      </c>
      <c r="I87" s="57" t="e">
        <f t="shared" si="19"/>
        <v>#DIV/0!</v>
      </c>
      <c r="J87" s="56" t="e">
        <f t="shared" ref="J87" si="20">G87/D87*100</f>
        <v>#DIV/0!</v>
      </c>
      <c r="K87" s="56" t="e">
        <f t="shared" ref="K87" si="21">H87/E87*100</f>
        <v>#DIV/0!</v>
      </c>
    </row>
    <row r="88" spans="1:11" s="12" customFormat="1" ht="19.149999999999999" customHeight="1" x14ac:dyDescent="0.25">
      <c r="A88" s="16">
        <v>30000000</v>
      </c>
      <c r="B88" s="34" t="s">
        <v>21</v>
      </c>
      <c r="C88" s="41">
        <f>C89</f>
        <v>200000</v>
      </c>
      <c r="D88" s="41">
        <f>D90+D91</f>
        <v>1545000</v>
      </c>
      <c r="E88" s="41">
        <f t="shared" si="8"/>
        <v>1745000</v>
      </c>
      <c r="F88" s="41">
        <f>F89</f>
        <v>164888.26999999999</v>
      </c>
      <c r="G88" s="41">
        <f>G90+G91</f>
        <v>351683.36</v>
      </c>
      <c r="H88" s="39">
        <f t="shared" si="17"/>
        <v>516571.63</v>
      </c>
      <c r="I88" s="56">
        <f t="shared" si="18"/>
        <v>82.444135000000003</v>
      </c>
      <c r="J88" s="56">
        <f t="shared" si="18"/>
        <v>22.762677022653723</v>
      </c>
      <c r="K88" s="56">
        <f t="shared" si="15"/>
        <v>29.602958739255016</v>
      </c>
    </row>
    <row r="89" spans="1:11" s="8" customFormat="1" ht="76.900000000000006" customHeight="1" x14ac:dyDescent="0.25">
      <c r="A89" s="21">
        <v>31010200</v>
      </c>
      <c r="B89" s="28" t="s">
        <v>178</v>
      </c>
      <c r="C89" s="44">
        <v>200000</v>
      </c>
      <c r="D89" s="44"/>
      <c r="E89" s="41">
        <f t="shared" si="8"/>
        <v>200000</v>
      </c>
      <c r="F89" s="44">
        <v>164888.26999999999</v>
      </c>
      <c r="G89" s="51"/>
      <c r="H89" s="39">
        <f t="shared" si="17"/>
        <v>164888.26999999999</v>
      </c>
      <c r="I89" s="57">
        <f t="shared" si="18"/>
        <v>82.444135000000003</v>
      </c>
      <c r="J89" s="57" t="e">
        <f t="shared" si="18"/>
        <v>#DIV/0!</v>
      </c>
      <c r="K89" s="57">
        <f t="shared" si="15"/>
        <v>82.444135000000003</v>
      </c>
    </row>
    <row r="90" spans="1:11" s="8" customFormat="1" ht="49.5" customHeight="1" x14ac:dyDescent="0.25">
      <c r="A90" s="21">
        <v>31030000</v>
      </c>
      <c r="B90" s="28" t="s">
        <v>179</v>
      </c>
      <c r="C90" s="44"/>
      <c r="D90" s="43">
        <v>245000</v>
      </c>
      <c r="E90" s="41">
        <f t="shared" si="8"/>
        <v>245000</v>
      </c>
      <c r="F90" s="44"/>
      <c r="G90" s="44"/>
      <c r="H90" s="39">
        <f t="shared" si="17"/>
        <v>0</v>
      </c>
      <c r="I90" s="57" t="e">
        <f t="shared" si="18"/>
        <v>#DIV/0!</v>
      </c>
      <c r="J90" s="57">
        <f t="shared" si="18"/>
        <v>0</v>
      </c>
      <c r="K90" s="57">
        <f t="shared" si="15"/>
        <v>0</v>
      </c>
    </row>
    <row r="91" spans="1:11" s="8" customFormat="1" ht="81" customHeight="1" x14ac:dyDescent="0.25">
      <c r="A91" s="21">
        <v>33010100</v>
      </c>
      <c r="B91" s="28" t="s">
        <v>180</v>
      </c>
      <c r="C91" s="44"/>
      <c r="D91" s="43">
        <v>1300000</v>
      </c>
      <c r="E91" s="41">
        <f t="shared" si="8"/>
        <v>1300000</v>
      </c>
      <c r="F91" s="44"/>
      <c r="G91" s="44">
        <v>351683.36</v>
      </c>
      <c r="H91" s="39">
        <f t="shared" si="17"/>
        <v>351683.36</v>
      </c>
      <c r="I91" s="57" t="e">
        <f t="shared" si="18"/>
        <v>#DIV/0!</v>
      </c>
      <c r="J91" s="57">
        <f t="shared" si="18"/>
        <v>27.052566153846154</v>
      </c>
      <c r="K91" s="56">
        <f t="shared" si="15"/>
        <v>27.052566153846154</v>
      </c>
    </row>
    <row r="92" spans="1:11" s="9" customFormat="1" ht="19.899999999999999" customHeight="1" x14ac:dyDescent="0.25">
      <c r="A92" s="31"/>
      <c r="B92" s="59" t="s">
        <v>8</v>
      </c>
      <c r="C92" s="41">
        <f>C9+C59+C88</f>
        <v>276788890</v>
      </c>
      <c r="D92" s="41">
        <f>D9+D59+D88</f>
        <v>3500000</v>
      </c>
      <c r="E92" s="49">
        <f t="shared" si="8"/>
        <v>280288890</v>
      </c>
      <c r="F92" s="41">
        <f>F9+F59+F88</f>
        <v>200362888.31</v>
      </c>
      <c r="G92" s="41">
        <f>G9+G59+G88</f>
        <v>32104535.760000002</v>
      </c>
      <c r="H92" s="39">
        <f t="shared" si="17"/>
        <v>232467424.06999999</v>
      </c>
      <c r="I92" s="56">
        <f t="shared" si="18"/>
        <v>72.388341999565085</v>
      </c>
      <c r="J92" s="56">
        <f t="shared" si="18"/>
        <v>917.27245028571429</v>
      </c>
      <c r="K92" s="56">
        <f t="shared" si="15"/>
        <v>82.938508219144893</v>
      </c>
    </row>
    <row r="93" spans="1:11" s="13" customFormat="1" ht="19.149999999999999" customHeight="1" x14ac:dyDescent="0.25">
      <c r="A93" s="35" t="s">
        <v>16</v>
      </c>
      <c r="B93" s="36" t="s">
        <v>15</v>
      </c>
      <c r="C93" s="41">
        <f t="shared" ref="C93:H93" si="22">C94+C114</f>
        <v>76514584</v>
      </c>
      <c r="D93" s="41">
        <f t="shared" si="22"/>
        <v>3392520</v>
      </c>
      <c r="E93" s="41">
        <f t="shared" si="22"/>
        <v>79907104</v>
      </c>
      <c r="F93" s="41">
        <f t="shared" si="22"/>
        <v>59778045.5</v>
      </c>
      <c r="G93" s="41">
        <f t="shared" si="22"/>
        <v>3298320</v>
      </c>
      <c r="H93" s="41">
        <f t="shared" si="22"/>
        <v>56814865.5</v>
      </c>
      <c r="I93" s="56">
        <f t="shared" si="18"/>
        <v>78.126341901042025</v>
      </c>
      <c r="J93" s="56">
        <f t="shared" si="18"/>
        <v>97.223303031374911</v>
      </c>
      <c r="K93" s="56">
        <f t="shared" si="15"/>
        <v>71.101144524021294</v>
      </c>
    </row>
    <row r="94" spans="1:11" s="9" customFormat="1" ht="18.75" customHeight="1" x14ac:dyDescent="0.25">
      <c r="A94" s="31">
        <v>41000000</v>
      </c>
      <c r="B94" s="32" t="s">
        <v>181</v>
      </c>
      <c r="C94" s="49">
        <f t="shared" ref="C94:H94" si="23">C97+C105+C108+C95</f>
        <v>76514584</v>
      </c>
      <c r="D94" s="49">
        <f t="shared" si="23"/>
        <v>3392520</v>
      </c>
      <c r="E94" s="49">
        <f t="shared" si="23"/>
        <v>79907104</v>
      </c>
      <c r="F94" s="49">
        <f t="shared" si="23"/>
        <v>59778045.5</v>
      </c>
      <c r="G94" s="49">
        <f t="shared" si="23"/>
        <v>3298320</v>
      </c>
      <c r="H94" s="49">
        <f t="shared" si="23"/>
        <v>56814865.5</v>
      </c>
      <c r="I94" s="56">
        <f t="shared" si="18"/>
        <v>78.126341901042025</v>
      </c>
      <c r="J94" s="56">
        <f t="shared" si="18"/>
        <v>97.223303031374911</v>
      </c>
      <c r="K94" s="56">
        <f t="shared" si="15"/>
        <v>71.101144524021294</v>
      </c>
    </row>
    <row r="95" spans="1:11" s="9" customFormat="1" ht="18.75" customHeight="1" x14ac:dyDescent="0.25">
      <c r="A95" s="31">
        <v>41020000</v>
      </c>
      <c r="B95" s="32" t="s">
        <v>254</v>
      </c>
      <c r="C95" s="49">
        <f>C96</f>
        <v>0</v>
      </c>
      <c r="D95" s="49"/>
      <c r="E95" s="49">
        <f t="shared" ref="E95:E113" si="24">C95+D95</f>
        <v>0</v>
      </c>
      <c r="F95" s="49">
        <f>F96</f>
        <v>0</v>
      </c>
      <c r="G95" s="49"/>
      <c r="H95" s="39">
        <f t="shared" si="17"/>
        <v>0</v>
      </c>
      <c r="I95" s="56" t="e">
        <f t="shared" ref="I95:K96" si="25">F95/C95*100</f>
        <v>#DIV/0!</v>
      </c>
      <c r="J95" s="56" t="e">
        <f t="shared" si="25"/>
        <v>#DIV/0!</v>
      </c>
      <c r="K95" s="56" t="e">
        <f t="shared" si="25"/>
        <v>#DIV/0!</v>
      </c>
    </row>
    <row r="96" spans="1:11" s="8" customFormat="1" ht="97.5" hidden="1" customHeight="1" x14ac:dyDescent="0.25">
      <c r="A96" s="21">
        <v>41021400</v>
      </c>
      <c r="B96" s="28" t="s">
        <v>270</v>
      </c>
      <c r="C96" s="44"/>
      <c r="D96" s="44"/>
      <c r="E96" s="49">
        <f t="shared" si="24"/>
        <v>0</v>
      </c>
      <c r="F96" s="44"/>
      <c r="G96" s="44"/>
      <c r="H96" s="39">
        <f t="shared" si="17"/>
        <v>0</v>
      </c>
      <c r="I96" s="56" t="e">
        <f t="shared" si="25"/>
        <v>#DIV/0!</v>
      </c>
      <c r="J96" s="56" t="e">
        <f t="shared" si="25"/>
        <v>#DIV/0!</v>
      </c>
      <c r="K96" s="56" t="e">
        <f t="shared" si="25"/>
        <v>#DIV/0!</v>
      </c>
    </row>
    <row r="97" spans="1:11" s="10" customFormat="1" ht="32.25" customHeight="1" x14ac:dyDescent="0.25">
      <c r="A97" s="16">
        <v>41030000</v>
      </c>
      <c r="B97" s="17" t="s">
        <v>40</v>
      </c>
      <c r="C97" s="40">
        <f>C99+C100+C101+C104+C102+C103</f>
        <v>73519000</v>
      </c>
      <c r="D97" s="40">
        <f t="shared" ref="D97:E97" si="26">D99+D100+D101+D104+D102+D103</f>
        <v>3392520</v>
      </c>
      <c r="E97" s="40">
        <f t="shared" si="26"/>
        <v>76911520</v>
      </c>
      <c r="F97" s="40">
        <f>F99+F100+F101+F104+F102+F103</f>
        <v>57606000</v>
      </c>
      <c r="G97" s="40">
        <f>G99+G100+G101+G104</f>
        <v>3298320</v>
      </c>
      <c r="H97" s="40">
        <f t="shared" ref="H97" si="27">H99+H100+H101+H104</f>
        <v>54642820</v>
      </c>
      <c r="I97" s="56">
        <f t="shared" si="18"/>
        <v>78.355255104122747</v>
      </c>
      <c r="J97" s="56">
        <f t="shared" si="18"/>
        <v>97.223303031374911</v>
      </c>
      <c r="K97" s="56">
        <f t="shared" si="15"/>
        <v>71.046340002121923</v>
      </c>
    </row>
    <row r="98" spans="1:11" s="8" customFormat="1" ht="24.75" hidden="1" customHeight="1" x14ac:dyDescent="0.25">
      <c r="A98" s="21">
        <v>41033200</v>
      </c>
      <c r="B98" s="28" t="s">
        <v>182</v>
      </c>
      <c r="C98" s="44">
        <v>0</v>
      </c>
      <c r="D98" s="51"/>
      <c r="E98" s="44">
        <f t="shared" si="24"/>
        <v>0</v>
      </c>
      <c r="F98" s="44">
        <v>0</v>
      </c>
      <c r="G98" s="51"/>
      <c r="H98" s="49">
        <f t="shared" ref="H98:H104" si="28">F98+G98</f>
        <v>0</v>
      </c>
      <c r="I98" s="56" t="e">
        <f t="shared" si="18"/>
        <v>#DIV/0!</v>
      </c>
      <c r="J98" s="56" t="e">
        <f t="shared" si="18"/>
        <v>#DIV/0!</v>
      </c>
      <c r="K98" s="56" t="e">
        <f t="shared" si="15"/>
        <v>#DIV/0!</v>
      </c>
    </row>
    <row r="99" spans="1:11" s="8" customFormat="1" ht="45" hidden="1" customHeight="1" x14ac:dyDescent="0.25">
      <c r="A99" s="21">
        <v>41033300</v>
      </c>
      <c r="B99" s="28" t="s">
        <v>281</v>
      </c>
      <c r="C99" s="44"/>
      <c r="D99" s="44"/>
      <c r="E99" s="41">
        <f t="shared" si="24"/>
        <v>0</v>
      </c>
      <c r="F99" s="44"/>
      <c r="G99" s="44"/>
      <c r="H99" s="41">
        <f t="shared" si="28"/>
        <v>0</v>
      </c>
      <c r="I99" s="57" t="e">
        <f t="shared" si="18"/>
        <v>#DIV/0!</v>
      </c>
      <c r="J99" s="57" t="e">
        <f t="shared" si="18"/>
        <v>#DIV/0!</v>
      </c>
      <c r="K99" s="57" t="e">
        <f t="shared" si="15"/>
        <v>#DIV/0!</v>
      </c>
    </row>
    <row r="100" spans="1:11" s="8" customFormat="1" ht="30.75" customHeight="1" x14ac:dyDescent="0.25">
      <c r="A100" s="21">
        <v>41033900</v>
      </c>
      <c r="B100" s="28" t="s">
        <v>41</v>
      </c>
      <c r="C100" s="43">
        <v>68304600</v>
      </c>
      <c r="D100" s="44">
        <v>2680020</v>
      </c>
      <c r="E100" s="41">
        <f t="shared" si="24"/>
        <v>70984620</v>
      </c>
      <c r="F100" s="44">
        <v>51254200</v>
      </c>
      <c r="G100" s="44">
        <v>2680020</v>
      </c>
      <c r="H100" s="41">
        <f t="shared" si="28"/>
        <v>53934220</v>
      </c>
      <c r="I100" s="57">
        <f t="shared" si="18"/>
        <v>75.037698778705973</v>
      </c>
      <c r="J100" s="57">
        <f t="shared" si="18"/>
        <v>100</v>
      </c>
      <c r="K100" s="56">
        <f t="shared" si="15"/>
        <v>75.980148939305451</v>
      </c>
    </row>
    <row r="101" spans="1:11" s="8" customFormat="1" ht="46.5" customHeight="1" x14ac:dyDescent="0.25">
      <c r="A101" s="21">
        <v>41035400</v>
      </c>
      <c r="B101" s="28" t="s">
        <v>291</v>
      </c>
      <c r="C101" s="43">
        <v>129100</v>
      </c>
      <c r="D101" s="44">
        <v>125600</v>
      </c>
      <c r="E101" s="41">
        <f t="shared" si="24"/>
        <v>254700</v>
      </c>
      <c r="F101" s="44">
        <v>90300</v>
      </c>
      <c r="G101" s="44">
        <v>31400</v>
      </c>
      <c r="H101" s="41">
        <f t="shared" si="28"/>
        <v>121700</v>
      </c>
      <c r="I101" s="57">
        <f t="shared" si="18"/>
        <v>69.945778466305185</v>
      </c>
      <c r="J101" s="57">
        <f t="shared" si="18"/>
        <v>25</v>
      </c>
      <c r="K101" s="56">
        <f t="shared" si="15"/>
        <v>47.781703965449552</v>
      </c>
    </row>
    <row r="102" spans="1:11" s="8" customFormat="1" ht="74.25" customHeight="1" x14ac:dyDescent="0.25">
      <c r="A102" s="21">
        <v>41036000</v>
      </c>
      <c r="B102" s="28" t="s">
        <v>292</v>
      </c>
      <c r="C102" s="43">
        <v>1437100</v>
      </c>
      <c r="D102" s="51"/>
      <c r="E102" s="41">
        <f t="shared" si="24"/>
        <v>1437100</v>
      </c>
      <c r="F102" s="44">
        <v>1437100</v>
      </c>
      <c r="G102" s="51"/>
      <c r="H102" s="41">
        <f t="shared" si="28"/>
        <v>1437100</v>
      </c>
      <c r="I102" s="57">
        <f t="shared" si="18"/>
        <v>100</v>
      </c>
      <c r="J102" s="57"/>
      <c r="K102" s="56">
        <f t="shared" si="15"/>
        <v>100</v>
      </c>
    </row>
    <row r="103" spans="1:11" s="8" customFormat="1" ht="51" customHeight="1" x14ac:dyDescent="0.25">
      <c r="A103" s="21">
        <v>41036300</v>
      </c>
      <c r="B103" s="28" t="s">
        <v>293</v>
      </c>
      <c r="C103" s="43">
        <v>3648200</v>
      </c>
      <c r="D103" s="51"/>
      <c r="E103" s="41">
        <f t="shared" si="24"/>
        <v>3648200</v>
      </c>
      <c r="F103" s="44">
        <v>4824400</v>
      </c>
      <c r="G103" s="51"/>
      <c r="H103" s="41">
        <f t="shared" si="28"/>
        <v>4824400</v>
      </c>
      <c r="I103" s="57">
        <f t="shared" si="18"/>
        <v>132.2405569870073</v>
      </c>
      <c r="J103" s="57"/>
      <c r="K103" s="56">
        <f t="shared" si="15"/>
        <v>132.2405569870073</v>
      </c>
    </row>
    <row r="104" spans="1:11" s="8" customFormat="1" ht="60.75" customHeight="1" x14ac:dyDescent="0.25">
      <c r="A104" s="21">
        <v>41037400</v>
      </c>
      <c r="B104" s="28" t="s">
        <v>283</v>
      </c>
      <c r="C104" s="43">
        <v>0</v>
      </c>
      <c r="D104" s="44">
        <v>586900</v>
      </c>
      <c r="E104" s="41">
        <f t="shared" si="24"/>
        <v>586900</v>
      </c>
      <c r="F104" s="44"/>
      <c r="G104" s="44">
        <v>586900</v>
      </c>
      <c r="H104" s="41">
        <f t="shared" si="28"/>
        <v>586900</v>
      </c>
      <c r="I104" s="57" t="e">
        <f t="shared" si="18"/>
        <v>#DIV/0!</v>
      </c>
      <c r="J104" s="57">
        <f t="shared" si="18"/>
        <v>100</v>
      </c>
      <c r="K104" s="56">
        <f t="shared" si="15"/>
        <v>100</v>
      </c>
    </row>
    <row r="105" spans="1:11" s="10" customFormat="1" ht="27.75" customHeight="1" x14ac:dyDescent="0.25">
      <c r="A105" s="16">
        <v>41040000</v>
      </c>
      <c r="B105" s="17" t="s">
        <v>183</v>
      </c>
      <c r="C105" s="41">
        <f>SUM(C106:C107)</f>
        <v>81364</v>
      </c>
      <c r="D105" s="41">
        <f t="shared" ref="D105:H105" si="29">SUM(D106:D107)</f>
        <v>0</v>
      </c>
      <c r="E105" s="41">
        <f t="shared" si="29"/>
        <v>81364</v>
      </c>
      <c r="F105" s="41">
        <f t="shared" si="29"/>
        <v>81364</v>
      </c>
      <c r="G105" s="41">
        <f t="shared" si="29"/>
        <v>0</v>
      </c>
      <c r="H105" s="41">
        <f t="shared" si="29"/>
        <v>81364</v>
      </c>
      <c r="I105" s="56">
        <f t="shared" si="18"/>
        <v>100</v>
      </c>
      <c r="J105" s="56" t="e">
        <f t="shared" si="18"/>
        <v>#DIV/0!</v>
      </c>
      <c r="K105" s="56">
        <f t="shared" si="15"/>
        <v>100</v>
      </c>
    </row>
    <row r="106" spans="1:11" s="8" customFormat="1" ht="93" hidden="1" customHeight="1" x14ac:dyDescent="0.25">
      <c r="A106" s="21">
        <v>41040200</v>
      </c>
      <c r="B106" s="28" t="s">
        <v>184</v>
      </c>
      <c r="C106" s="43">
        <v>0</v>
      </c>
      <c r="D106" s="44"/>
      <c r="E106" s="41">
        <f t="shared" si="24"/>
        <v>0</v>
      </c>
      <c r="F106" s="44">
        <v>0</v>
      </c>
      <c r="G106" s="44"/>
      <c r="H106" s="41">
        <f>F106+G106</f>
        <v>0</v>
      </c>
      <c r="I106" s="57" t="e">
        <f t="shared" si="18"/>
        <v>#DIV/0!</v>
      </c>
      <c r="J106" s="57" t="e">
        <f t="shared" si="18"/>
        <v>#DIV/0!</v>
      </c>
      <c r="K106" s="56" t="e">
        <f t="shared" si="15"/>
        <v>#DIV/0!</v>
      </c>
    </row>
    <row r="107" spans="1:11" s="8" customFormat="1" ht="19.5" customHeight="1" x14ac:dyDescent="0.25">
      <c r="A107" s="21">
        <v>41040400</v>
      </c>
      <c r="B107" s="28" t="s">
        <v>208</v>
      </c>
      <c r="C107" s="43">
        <v>81364</v>
      </c>
      <c r="D107" s="44"/>
      <c r="E107" s="41">
        <f t="shared" si="24"/>
        <v>81364</v>
      </c>
      <c r="F107" s="44">
        <v>81364</v>
      </c>
      <c r="G107" s="44"/>
      <c r="H107" s="41">
        <f>F107+G107</f>
        <v>81364</v>
      </c>
      <c r="I107" s="57">
        <f>F107/C107*100</f>
        <v>100</v>
      </c>
      <c r="J107" s="57" t="e">
        <f>G107/D107*100</f>
        <v>#DIV/0!</v>
      </c>
      <c r="K107" s="56">
        <f t="shared" si="15"/>
        <v>100</v>
      </c>
    </row>
    <row r="108" spans="1:11" s="10" customFormat="1" ht="33" customHeight="1" x14ac:dyDescent="0.25">
      <c r="A108" s="16">
        <v>41050000</v>
      </c>
      <c r="B108" s="17" t="s">
        <v>42</v>
      </c>
      <c r="C108" s="41">
        <f t="shared" ref="C108:H108" si="30">SUM(C109:C113)</f>
        <v>2914220</v>
      </c>
      <c r="D108" s="41">
        <f t="shared" si="30"/>
        <v>0</v>
      </c>
      <c r="E108" s="41">
        <f t="shared" si="30"/>
        <v>2914220</v>
      </c>
      <c r="F108" s="41">
        <f t="shared" si="30"/>
        <v>2090681.5</v>
      </c>
      <c r="G108" s="41">
        <f t="shared" si="30"/>
        <v>0</v>
      </c>
      <c r="H108" s="41">
        <f t="shared" si="30"/>
        <v>2090681.5</v>
      </c>
      <c r="I108" s="56">
        <f t="shared" si="18"/>
        <v>71.740688760628913</v>
      </c>
      <c r="J108" s="56" t="e">
        <f t="shared" si="18"/>
        <v>#DIV/0!</v>
      </c>
      <c r="K108" s="56">
        <f t="shared" si="15"/>
        <v>71.740688760628913</v>
      </c>
    </row>
    <row r="109" spans="1:11" s="8" customFormat="1" ht="47.25" customHeight="1" x14ac:dyDescent="0.25">
      <c r="A109" s="21">
        <v>41051000</v>
      </c>
      <c r="B109" s="28" t="s">
        <v>186</v>
      </c>
      <c r="C109" s="43">
        <v>2150814</v>
      </c>
      <c r="D109" s="44"/>
      <c r="E109" s="41">
        <f t="shared" si="24"/>
        <v>2150814</v>
      </c>
      <c r="F109" s="44">
        <v>1613921</v>
      </c>
      <c r="G109" s="44"/>
      <c r="H109" s="41">
        <f t="shared" ref="H109:H119" si="31">F109+G109</f>
        <v>1613921</v>
      </c>
      <c r="I109" s="57">
        <f t="shared" si="18"/>
        <v>75.037683407305323</v>
      </c>
      <c r="J109" s="57" t="e">
        <f t="shared" si="18"/>
        <v>#DIV/0!</v>
      </c>
      <c r="K109" s="56">
        <f t="shared" si="15"/>
        <v>75.037683407305323</v>
      </c>
    </row>
    <row r="110" spans="1:11" s="8" customFormat="1" ht="22.5" customHeight="1" x14ac:dyDescent="0.25">
      <c r="A110" s="21">
        <v>41053900</v>
      </c>
      <c r="B110" s="28" t="s">
        <v>125</v>
      </c>
      <c r="C110" s="43">
        <v>300000</v>
      </c>
      <c r="D110" s="44"/>
      <c r="E110" s="41">
        <f t="shared" si="24"/>
        <v>300000</v>
      </c>
      <c r="F110" s="44">
        <v>140000</v>
      </c>
      <c r="G110" s="44"/>
      <c r="H110" s="41">
        <f t="shared" si="31"/>
        <v>140000</v>
      </c>
      <c r="I110" s="57">
        <f t="shared" si="18"/>
        <v>46.666666666666664</v>
      </c>
      <c r="J110" s="57" t="e">
        <f t="shared" si="18"/>
        <v>#DIV/0!</v>
      </c>
      <c r="K110" s="57">
        <f t="shared" si="15"/>
        <v>46.666666666666664</v>
      </c>
    </row>
    <row r="111" spans="1:11" s="8" customFormat="1" ht="62.25" customHeight="1" x14ac:dyDescent="0.25">
      <c r="A111" s="54">
        <v>41055000</v>
      </c>
      <c r="B111" s="55" t="s">
        <v>205</v>
      </c>
      <c r="C111" s="43">
        <v>9200</v>
      </c>
      <c r="D111" s="44"/>
      <c r="E111" s="41">
        <f t="shared" si="24"/>
        <v>9200</v>
      </c>
      <c r="F111" s="44">
        <v>5959.5</v>
      </c>
      <c r="G111" s="44"/>
      <c r="H111" s="41">
        <f t="shared" si="31"/>
        <v>5959.5</v>
      </c>
      <c r="I111" s="57">
        <f t="shared" ref="I111:K119" si="32">F111/C111*100</f>
        <v>64.77717391304347</v>
      </c>
      <c r="J111" s="57" t="e">
        <f t="shared" ref="J111:J116" si="33">G111/D111*100</f>
        <v>#DIV/0!</v>
      </c>
      <c r="K111" s="56">
        <f t="shared" ref="K111:K116" si="34">H111/E111*100</f>
        <v>64.77717391304347</v>
      </c>
    </row>
    <row r="112" spans="1:11" s="8" customFormat="1" ht="62.25" customHeight="1" x14ac:dyDescent="0.25">
      <c r="A112" s="79">
        <v>41057700</v>
      </c>
      <c r="B112" s="55" t="s">
        <v>332</v>
      </c>
      <c r="C112" s="43">
        <v>70272</v>
      </c>
      <c r="D112" s="44"/>
      <c r="E112" s="41">
        <f t="shared" si="24"/>
        <v>70272</v>
      </c>
      <c r="F112" s="44">
        <v>43920</v>
      </c>
      <c r="G112" s="44"/>
      <c r="H112" s="41">
        <f t="shared" si="31"/>
        <v>43920</v>
      </c>
      <c r="I112" s="57">
        <f t="shared" si="32"/>
        <v>62.5</v>
      </c>
      <c r="J112" s="57"/>
      <c r="K112" s="56">
        <f t="shared" si="34"/>
        <v>62.5</v>
      </c>
    </row>
    <row r="113" spans="1:11" s="8" customFormat="1" ht="100.5" customHeight="1" x14ac:dyDescent="0.25">
      <c r="A113" s="79">
        <v>41059300</v>
      </c>
      <c r="B113" s="55" t="s">
        <v>282</v>
      </c>
      <c r="C113" s="43">
        <v>383934</v>
      </c>
      <c r="D113" s="44"/>
      <c r="E113" s="41">
        <f t="shared" si="24"/>
        <v>383934</v>
      </c>
      <c r="F113" s="44">
        <v>286881</v>
      </c>
      <c r="G113" s="44"/>
      <c r="H113" s="41">
        <f t="shared" si="31"/>
        <v>286881</v>
      </c>
      <c r="I113" s="57">
        <f t="shared" ref="I113" si="35">F113/C113*100</f>
        <v>74.721436496897908</v>
      </c>
      <c r="J113" s="57" t="e">
        <f t="shared" si="33"/>
        <v>#DIV/0!</v>
      </c>
      <c r="K113" s="56">
        <f t="shared" si="34"/>
        <v>74.721436496897908</v>
      </c>
    </row>
    <row r="114" spans="1:11" s="8" customFormat="1" ht="43.9" hidden="1" customHeight="1" x14ac:dyDescent="0.25">
      <c r="A114" s="75">
        <v>42000000</v>
      </c>
      <c r="B114" s="73" t="s">
        <v>255</v>
      </c>
      <c r="C114" s="78">
        <f>C115</f>
        <v>0</v>
      </c>
      <c r="D114" s="78">
        <f>D115</f>
        <v>0</v>
      </c>
      <c r="E114" s="41">
        <f>C114+D114</f>
        <v>0</v>
      </c>
      <c r="F114" s="44">
        <f>F115</f>
        <v>0</v>
      </c>
      <c r="G114" s="49">
        <f>G115</f>
        <v>0</v>
      </c>
      <c r="H114" s="41">
        <f>F114+G114</f>
        <v>0</v>
      </c>
      <c r="I114" s="57" t="e">
        <f t="shared" si="32"/>
        <v>#DIV/0!</v>
      </c>
      <c r="J114" s="57" t="e">
        <f t="shared" si="33"/>
        <v>#DIV/0!</v>
      </c>
      <c r="K114" s="56" t="e">
        <f t="shared" si="34"/>
        <v>#DIV/0!</v>
      </c>
    </row>
    <row r="115" spans="1:11" s="8" customFormat="1" ht="36" hidden="1" customHeight="1" x14ac:dyDescent="0.25">
      <c r="A115" s="76">
        <v>42020000</v>
      </c>
      <c r="B115" s="73" t="s">
        <v>256</v>
      </c>
      <c r="C115" s="78">
        <f>C116</f>
        <v>0</v>
      </c>
      <c r="D115" s="78">
        <f>D116</f>
        <v>0</v>
      </c>
      <c r="E115" s="41">
        <f>C115+D115</f>
        <v>0</v>
      </c>
      <c r="F115" s="44">
        <f>F116</f>
        <v>0</v>
      </c>
      <c r="G115" s="49">
        <f>G116</f>
        <v>0</v>
      </c>
      <c r="H115" s="41">
        <f>F115+G115</f>
        <v>0</v>
      </c>
      <c r="I115" s="57" t="e">
        <f t="shared" ref="I115:I118" si="36">F115/C115*100</f>
        <v>#DIV/0!</v>
      </c>
      <c r="J115" s="57" t="e">
        <f t="shared" si="33"/>
        <v>#DIV/0!</v>
      </c>
      <c r="K115" s="56" t="e">
        <f t="shared" si="34"/>
        <v>#DIV/0!</v>
      </c>
    </row>
    <row r="116" spans="1:11" s="8" customFormat="1" ht="33.75" hidden="1" customHeight="1" x14ac:dyDescent="0.25">
      <c r="A116" s="77">
        <v>42020500</v>
      </c>
      <c r="B116" s="74" t="s">
        <v>257</v>
      </c>
      <c r="C116" s="43">
        <v>0</v>
      </c>
      <c r="D116" s="44"/>
      <c r="E116" s="41">
        <f>C116+D116</f>
        <v>0</v>
      </c>
      <c r="F116" s="44">
        <v>0</v>
      </c>
      <c r="G116" s="44"/>
      <c r="H116" s="41">
        <f>F116+G116</f>
        <v>0</v>
      </c>
      <c r="I116" s="57" t="e">
        <f t="shared" si="36"/>
        <v>#DIV/0!</v>
      </c>
      <c r="J116" s="57" t="e">
        <f t="shared" si="33"/>
        <v>#DIV/0!</v>
      </c>
      <c r="K116" s="56" t="e">
        <f t="shared" si="34"/>
        <v>#DIV/0!</v>
      </c>
    </row>
    <row r="117" spans="1:11" s="9" customFormat="1" ht="33.75" hidden="1" customHeight="1" x14ac:dyDescent="0.25">
      <c r="A117" s="88">
        <v>50000000</v>
      </c>
      <c r="B117" s="73" t="s">
        <v>273</v>
      </c>
      <c r="C117" s="78">
        <f>C118</f>
        <v>0</v>
      </c>
      <c r="D117" s="78">
        <f t="shared" ref="D117:E117" si="37">D118</f>
        <v>0</v>
      </c>
      <c r="E117" s="78">
        <f t="shared" si="37"/>
        <v>0</v>
      </c>
      <c r="F117" s="78">
        <f>F118</f>
        <v>0</v>
      </c>
      <c r="G117" s="78">
        <f t="shared" ref="G117" si="38">G118</f>
        <v>0</v>
      </c>
      <c r="H117" s="41">
        <f t="shared" ref="H117:H118" si="39">F117+G117</f>
        <v>0</v>
      </c>
      <c r="I117" s="57" t="e">
        <f t="shared" si="36"/>
        <v>#DIV/0!</v>
      </c>
      <c r="J117" s="58" t="e">
        <f t="shared" ref="J117:J118" si="40">G117/D117*100</f>
        <v>#DIV/0!</v>
      </c>
      <c r="K117" s="58" t="e">
        <f t="shared" ref="K117:K118" si="41">H117/E117*100</f>
        <v>#DIV/0!</v>
      </c>
    </row>
    <row r="118" spans="1:11" s="8" customFormat="1" ht="63" hidden="1" customHeight="1" x14ac:dyDescent="0.25">
      <c r="A118" s="77">
        <v>50110000</v>
      </c>
      <c r="B118" s="74" t="s">
        <v>274</v>
      </c>
      <c r="C118" s="43"/>
      <c r="D118" s="44"/>
      <c r="E118" s="41">
        <f>D118+C118</f>
        <v>0</v>
      </c>
      <c r="F118" s="44"/>
      <c r="G118" s="44"/>
      <c r="H118" s="41">
        <f t="shared" si="39"/>
        <v>0</v>
      </c>
      <c r="I118" s="57" t="e">
        <f t="shared" si="36"/>
        <v>#DIV/0!</v>
      </c>
      <c r="J118" s="58" t="e">
        <f t="shared" si="40"/>
        <v>#DIV/0!</v>
      </c>
      <c r="K118" s="58" t="e">
        <f t="shared" si="41"/>
        <v>#DIV/0!</v>
      </c>
    </row>
    <row r="119" spans="1:11" s="9" customFormat="1" ht="17.45" customHeight="1" x14ac:dyDescent="0.2">
      <c r="A119" s="37"/>
      <c r="B119" s="38" t="s">
        <v>193</v>
      </c>
      <c r="C119" s="49">
        <f>C92+C93</f>
        <v>353303474</v>
      </c>
      <c r="D119" s="49">
        <f>D92+D93+D117</f>
        <v>6892520</v>
      </c>
      <c r="E119" s="49">
        <f>E92+E93</f>
        <v>360195994</v>
      </c>
      <c r="F119" s="49">
        <f>F92+F93</f>
        <v>260140933.81</v>
      </c>
      <c r="G119" s="49">
        <f>G92+G93+G117</f>
        <v>35402855.760000005</v>
      </c>
      <c r="H119" s="49">
        <f t="shared" si="31"/>
        <v>295543789.56999999</v>
      </c>
      <c r="I119" s="58">
        <f t="shared" si="32"/>
        <v>73.631014964206102</v>
      </c>
      <c r="J119" s="58">
        <f>G119/D119*100</f>
        <v>513.64168344814379</v>
      </c>
      <c r="K119" s="58">
        <f t="shared" si="32"/>
        <v>82.050826353721192</v>
      </c>
    </row>
    <row r="120" spans="1:11" s="9" customFormat="1" ht="17.45" customHeight="1" x14ac:dyDescent="0.2">
      <c r="A120" s="61"/>
      <c r="B120" s="62"/>
      <c r="C120" s="63"/>
      <c r="D120" s="63"/>
      <c r="E120" s="63"/>
      <c r="F120" s="63"/>
      <c r="G120" s="63"/>
      <c r="H120" s="63"/>
      <c r="I120" s="64"/>
      <c r="J120" s="64"/>
      <c r="K120" s="64"/>
    </row>
    <row r="121" spans="1:11" s="9" customFormat="1" ht="17.45" customHeight="1" x14ac:dyDescent="0.2">
      <c r="A121" s="61"/>
      <c r="B121" s="62"/>
      <c r="C121" s="63"/>
      <c r="D121" s="63"/>
      <c r="E121" s="63"/>
      <c r="F121" s="63"/>
      <c r="G121" s="63"/>
      <c r="H121" s="63"/>
      <c r="I121" s="64"/>
      <c r="J121" s="64"/>
      <c r="K121" s="64"/>
    </row>
    <row r="122" spans="1:11" customFormat="1" ht="19.5" x14ac:dyDescent="0.3">
      <c r="A122" s="95" t="s">
        <v>287</v>
      </c>
      <c r="B122" s="91"/>
      <c r="C122" s="92"/>
      <c r="D122" s="92"/>
      <c r="E122" s="91" t="s">
        <v>286</v>
      </c>
      <c r="F122" s="93"/>
      <c r="G122" s="92"/>
      <c r="H122" s="65"/>
      <c r="I122" s="65"/>
      <c r="J122" s="65"/>
      <c r="K122" s="65"/>
    </row>
  </sheetData>
  <mergeCells count="18">
    <mergeCell ref="E7:E8"/>
    <mergeCell ref="F7:F8"/>
    <mergeCell ref="G7:G8"/>
    <mergeCell ref="H7:H8"/>
    <mergeCell ref="I1:K1"/>
    <mergeCell ref="H2:K2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  <mergeCell ref="J7:J8"/>
    <mergeCell ref="K7:K8"/>
  </mergeCells>
  <conditionalFormatting sqref="C9:K121">
    <cfRule type="containsErrors" dxfId="24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2" orientation="landscape" r:id="rId1"/>
  <headerFooter alignWithMargins="0"/>
  <rowBreaks count="1" manualBreakCount="1">
    <brk id="8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="115" zoomScaleNormal="115" zoomScaleSheetLayoutView="75" workbookViewId="0">
      <pane xSplit="1" ySplit="9" topLeftCell="E10" activePane="bottomRight" state="frozen"/>
      <selection pane="topRight" activeCell="B1" sqref="B1"/>
      <selection pane="bottomLeft" activeCell="A10" sqref="A10"/>
      <selection pane="bottomRight" activeCell="N6" sqref="N6"/>
    </sheetView>
  </sheetViews>
  <sheetFormatPr defaultColWidth="8.83203125" defaultRowHeight="19.5" x14ac:dyDescent="0.2"/>
  <cols>
    <col min="1" max="1" width="90" style="4" customWidth="1"/>
    <col min="2" max="2" width="14.6640625" style="2" customWidth="1"/>
    <col min="3" max="3" width="12.83203125" style="5" customWidth="1"/>
    <col min="4" max="4" width="21.1640625" style="82" customWidth="1"/>
    <col min="5" max="5" width="20.5" style="84" customWidth="1"/>
    <col min="6" max="6" width="21.1640625" style="11" customWidth="1"/>
    <col min="7" max="7" width="22" style="81" customWidth="1"/>
    <col min="8" max="8" width="19.83203125" style="82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67"/>
      <c r="B1" s="11"/>
      <c r="C1" s="68"/>
      <c r="I1" s="11"/>
      <c r="J1" s="144" t="s">
        <v>289</v>
      </c>
      <c r="K1" s="144"/>
      <c r="L1" s="144"/>
    </row>
    <row r="2" spans="1:12" x14ac:dyDescent="0.2">
      <c r="A2" s="67"/>
      <c r="B2" s="11"/>
      <c r="C2" s="68"/>
      <c r="I2" s="144" t="s">
        <v>348</v>
      </c>
      <c r="J2" s="144"/>
      <c r="K2" s="144"/>
      <c r="L2" s="144"/>
    </row>
    <row r="3" spans="1:12" x14ac:dyDescent="0.2">
      <c r="A3" s="67"/>
      <c r="B3" s="11"/>
      <c r="C3" s="68"/>
      <c r="I3" s="144" t="s">
        <v>347</v>
      </c>
      <c r="J3" s="144"/>
      <c r="K3" s="144"/>
      <c r="L3" s="144"/>
    </row>
    <row r="4" spans="1:12" x14ac:dyDescent="0.2">
      <c r="A4" s="67"/>
      <c r="B4" s="11"/>
      <c r="C4" s="68"/>
      <c r="I4" s="11"/>
      <c r="J4" s="11"/>
      <c r="K4" s="11"/>
      <c r="L4" s="11"/>
    </row>
    <row r="5" spans="1:12" s="89" customFormat="1" ht="25.5" customHeight="1" x14ac:dyDescent="0.3">
      <c r="A5" s="141" t="s">
        <v>333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6" spans="1:12" x14ac:dyDescent="0.2">
      <c r="A6" s="67"/>
      <c r="B6" s="11"/>
      <c r="C6" s="68"/>
      <c r="I6" s="11"/>
      <c r="J6" s="11"/>
      <c r="K6" s="11" t="s">
        <v>0</v>
      </c>
      <c r="L6" s="11"/>
    </row>
    <row r="7" spans="1:12" s="3" customFormat="1" ht="41.45" customHeight="1" x14ac:dyDescent="0.3">
      <c r="A7" s="143" t="s">
        <v>130</v>
      </c>
      <c r="B7" s="142" t="s">
        <v>127</v>
      </c>
      <c r="C7" s="142" t="s">
        <v>285</v>
      </c>
      <c r="D7" s="145" t="s">
        <v>294</v>
      </c>
      <c r="E7" s="145"/>
      <c r="F7" s="145"/>
      <c r="G7" s="142" t="s">
        <v>334</v>
      </c>
      <c r="H7" s="142"/>
      <c r="I7" s="142"/>
      <c r="J7" s="145" t="s">
        <v>14</v>
      </c>
      <c r="K7" s="145"/>
      <c r="L7" s="145"/>
    </row>
    <row r="8" spans="1:12" s="3" customFormat="1" x14ac:dyDescent="0.3">
      <c r="A8" s="143"/>
      <c r="B8" s="142"/>
      <c r="C8" s="142"/>
      <c r="D8" s="99" t="s">
        <v>131</v>
      </c>
      <c r="E8" s="100" t="s">
        <v>132</v>
      </c>
      <c r="F8" s="140" t="s">
        <v>1</v>
      </c>
      <c r="G8" s="99" t="s">
        <v>131</v>
      </c>
      <c r="H8" s="101" t="s">
        <v>132</v>
      </c>
      <c r="I8" s="140" t="s">
        <v>1</v>
      </c>
      <c r="J8" s="110" t="s">
        <v>131</v>
      </c>
      <c r="K8" s="110" t="s">
        <v>132</v>
      </c>
      <c r="L8" s="140" t="s">
        <v>1</v>
      </c>
    </row>
    <row r="9" spans="1:12" s="3" customFormat="1" x14ac:dyDescent="0.3">
      <c r="A9" s="143"/>
      <c r="B9" s="142"/>
      <c r="C9" s="142"/>
      <c r="D9" s="99" t="s">
        <v>2</v>
      </c>
      <c r="E9" s="100" t="s">
        <v>2</v>
      </c>
      <c r="F9" s="140"/>
      <c r="G9" s="99" t="s">
        <v>2</v>
      </c>
      <c r="H9" s="101" t="s">
        <v>2</v>
      </c>
      <c r="I9" s="140"/>
      <c r="J9" s="110" t="s">
        <v>2</v>
      </c>
      <c r="K9" s="110" t="s">
        <v>2</v>
      </c>
      <c r="L9" s="140"/>
    </row>
    <row r="10" spans="1:12" s="6" customFormat="1" ht="27.75" customHeight="1" x14ac:dyDescent="0.2">
      <c r="A10" s="116" t="s">
        <v>54</v>
      </c>
      <c r="B10" s="90" t="s">
        <v>55</v>
      </c>
      <c r="C10" s="122" t="s">
        <v>28</v>
      </c>
      <c r="D10" s="98">
        <f t="shared" ref="D10:G10" si="0">D11+D12+D13</f>
        <v>47554147</v>
      </c>
      <c r="E10" s="98">
        <f t="shared" si="0"/>
        <v>447924</v>
      </c>
      <c r="F10" s="98">
        <f t="shared" si="0"/>
        <v>48002071</v>
      </c>
      <c r="G10" s="98">
        <f t="shared" si="0"/>
        <v>36521387.880000003</v>
      </c>
      <c r="H10" s="98">
        <f>H11+H12+H13</f>
        <v>8718891.0599999987</v>
      </c>
      <c r="I10" s="98">
        <f>I11+I12+I13</f>
        <v>45240278.940000005</v>
      </c>
      <c r="J10" s="125">
        <f t="shared" ref="J10:L25" si="1">G10/D10*100</f>
        <v>76.799585701747532</v>
      </c>
      <c r="K10" s="125">
        <f>H10/E10*100</f>
        <v>1946.5112519088057</v>
      </c>
      <c r="L10" s="125">
        <f t="shared" si="1"/>
        <v>94.246514780581037</v>
      </c>
    </row>
    <row r="11" spans="1:12" ht="92.25" customHeight="1" x14ac:dyDescent="0.2">
      <c r="A11" s="104" t="s">
        <v>24</v>
      </c>
      <c r="B11" s="90" t="s">
        <v>56</v>
      </c>
      <c r="C11" s="122" t="s">
        <v>43</v>
      </c>
      <c r="D11" s="111">
        <v>33263320</v>
      </c>
      <c r="E11" s="114">
        <v>355424</v>
      </c>
      <c r="F11" s="90">
        <f t="shared" ref="F11:F77" si="2">D11+E11</f>
        <v>33618744</v>
      </c>
      <c r="G11" s="111">
        <v>26042368.020000003</v>
      </c>
      <c r="H11" s="114">
        <v>1927970.94</v>
      </c>
      <c r="I11" s="90">
        <f>G11+H11</f>
        <v>27970338.960000005</v>
      </c>
      <c r="J11" s="125">
        <f t="shared" si="1"/>
        <v>78.291547626634994</v>
      </c>
      <c r="K11" s="125">
        <f t="shared" ref="K11:L75" si="3">H11/E11*100</f>
        <v>542.44253061132622</v>
      </c>
      <c r="L11" s="125">
        <f t="shared" si="1"/>
        <v>83.198643471035112</v>
      </c>
    </row>
    <row r="12" spans="1:12" ht="56.45" customHeight="1" x14ac:dyDescent="0.2">
      <c r="A12" s="104" t="s">
        <v>57</v>
      </c>
      <c r="B12" s="90" t="s">
        <v>56</v>
      </c>
      <c r="C12" s="122" t="s">
        <v>58</v>
      </c>
      <c r="D12" s="111">
        <v>12132602</v>
      </c>
      <c r="E12" s="114">
        <v>42500</v>
      </c>
      <c r="F12" s="90">
        <f t="shared" si="2"/>
        <v>12175102</v>
      </c>
      <c r="G12" s="111">
        <v>8863531.5100000016</v>
      </c>
      <c r="H12" s="114">
        <v>6751070.1199999992</v>
      </c>
      <c r="I12" s="90">
        <f>G12+H12</f>
        <v>15614601.630000001</v>
      </c>
      <c r="J12" s="125">
        <f t="shared" si="1"/>
        <v>73.055487273051583</v>
      </c>
      <c r="K12" s="125">
        <f t="shared" si="3"/>
        <v>15884.870870588233</v>
      </c>
      <c r="L12" s="125">
        <f t="shared" si="1"/>
        <v>128.25027363220448</v>
      </c>
    </row>
    <row r="13" spans="1:12" ht="45" customHeight="1" x14ac:dyDescent="0.2">
      <c r="A13" s="104" t="s">
        <v>44</v>
      </c>
      <c r="B13" s="90" t="s">
        <v>59</v>
      </c>
      <c r="C13" s="122" t="s">
        <v>60</v>
      </c>
      <c r="D13" s="111">
        <v>2158225</v>
      </c>
      <c r="E13" s="114">
        <v>50000</v>
      </c>
      <c r="F13" s="90">
        <f t="shared" si="2"/>
        <v>2208225</v>
      </c>
      <c r="G13" s="111">
        <v>1615488.35</v>
      </c>
      <c r="H13" s="114">
        <v>39850</v>
      </c>
      <c r="I13" s="90">
        <f>G13+H13</f>
        <v>1655338.35</v>
      </c>
      <c r="J13" s="125">
        <f t="shared" si="1"/>
        <v>74.8526381633055</v>
      </c>
      <c r="K13" s="125">
        <f t="shared" si="3"/>
        <v>79.7</v>
      </c>
      <c r="L13" s="125">
        <f t="shared" si="1"/>
        <v>74.962395136365188</v>
      </c>
    </row>
    <row r="14" spans="1:12" s="6" customFormat="1" ht="35.25" customHeight="1" x14ac:dyDescent="0.2">
      <c r="A14" s="103" t="s">
        <v>61</v>
      </c>
      <c r="B14" s="123" t="s">
        <v>55</v>
      </c>
      <c r="C14" s="124" t="s">
        <v>29</v>
      </c>
      <c r="D14" s="117">
        <f t="shared" ref="D14:I14" si="4">SUM(D15:D36)</f>
        <v>151950937</v>
      </c>
      <c r="E14" s="117">
        <f t="shared" si="4"/>
        <v>12688193</v>
      </c>
      <c r="F14" s="117">
        <f t="shared" si="4"/>
        <v>164639130</v>
      </c>
      <c r="G14" s="117">
        <f t="shared" si="4"/>
        <v>111287873.89999999</v>
      </c>
      <c r="H14" s="117">
        <f t="shared" si="4"/>
        <v>18494567.969999999</v>
      </c>
      <c r="I14" s="117">
        <f t="shared" si="4"/>
        <v>129782441.86999997</v>
      </c>
      <c r="J14" s="125">
        <f t="shared" si="1"/>
        <v>73.239346921565868</v>
      </c>
      <c r="K14" s="125">
        <f t="shared" si="3"/>
        <v>145.76203222949081</v>
      </c>
      <c r="L14" s="125">
        <f t="shared" si="1"/>
        <v>78.828430319086337</v>
      </c>
    </row>
    <row r="15" spans="1:12" ht="28.5" customHeight="1" x14ac:dyDescent="0.2">
      <c r="A15" s="104" t="s">
        <v>62</v>
      </c>
      <c r="B15" s="123" t="s">
        <v>63</v>
      </c>
      <c r="C15" s="124" t="s">
        <v>64</v>
      </c>
      <c r="D15" s="111">
        <v>29404123</v>
      </c>
      <c r="E15" s="114">
        <v>278500</v>
      </c>
      <c r="F15" s="90">
        <f t="shared" si="2"/>
        <v>29682623</v>
      </c>
      <c r="G15" s="111">
        <v>20519131.240000002</v>
      </c>
      <c r="H15" s="114">
        <v>297073.08999999997</v>
      </c>
      <c r="I15" s="90">
        <f t="shared" ref="I15:I34" si="5">G15+H15</f>
        <v>20816204.330000002</v>
      </c>
      <c r="J15" s="125">
        <f t="shared" si="1"/>
        <v>69.783177141518564</v>
      </c>
      <c r="K15" s="125">
        <f t="shared" si="3"/>
        <v>106.66897307001794</v>
      </c>
      <c r="L15" s="125">
        <f t="shared" si="1"/>
        <v>70.129261588505841</v>
      </c>
    </row>
    <row r="16" spans="1:12" ht="57" customHeight="1" x14ac:dyDescent="0.2">
      <c r="A16" s="105" t="s">
        <v>261</v>
      </c>
      <c r="B16" s="123" t="s">
        <v>65</v>
      </c>
      <c r="C16" s="124" t="s">
        <v>211</v>
      </c>
      <c r="D16" s="111">
        <v>30082575</v>
      </c>
      <c r="E16" s="114">
        <v>5076482</v>
      </c>
      <c r="F16" s="90">
        <f t="shared" si="2"/>
        <v>35159057</v>
      </c>
      <c r="G16" s="111">
        <v>21240633.060000002</v>
      </c>
      <c r="H16" s="114">
        <v>15118359.27</v>
      </c>
      <c r="I16" s="90">
        <f t="shared" si="5"/>
        <v>36358992.329999998</v>
      </c>
      <c r="J16" s="125">
        <f t="shared" si="1"/>
        <v>70.607762334175192</v>
      </c>
      <c r="K16" s="125">
        <f t="shared" si="3"/>
        <v>297.81173793189851</v>
      </c>
      <c r="L16" s="125">
        <f t="shared" si="1"/>
        <v>103.41287688688578</v>
      </c>
    </row>
    <row r="17" spans="1:12" ht="74.45" customHeight="1" x14ac:dyDescent="0.2">
      <c r="A17" s="105" t="s">
        <v>262</v>
      </c>
      <c r="B17" s="123" t="s">
        <v>63</v>
      </c>
      <c r="C17" s="124" t="s">
        <v>212</v>
      </c>
      <c r="D17" s="111">
        <v>16290</v>
      </c>
      <c r="E17" s="98"/>
      <c r="F17" s="90">
        <f t="shared" si="2"/>
        <v>16290</v>
      </c>
      <c r="G17" s="111">
        <v>12670</v>
      </c>
      <c r="H17" s="98"/>
      <c r="I17" s="90">
        <f t="shared" si="5"/>
        <v>12670</v>
      </c>
      <c r="J17" s="125">
        <f t="shared" si="1"/>
        <v>77.777777777777786</v>
      </c>
      <c r="K17" s="125" t="e">
        <f t="shared" si="3"/>
        <v>#DIV/0!</v>
      </c>
      <c r="L17" s="125">
        <f t="shared" si="1"/>
        <v>77.777777777777786</v>
      </c>
    </row>
    <row r="18" spans="1:12" ht="55.5" customHeight="1" x14ac:dyDescent="0.2">
      <c r="A18" s="105" t="s">
        <v>260</v>
      </c>
      <c r="B18" s="123" t="s">
        <v>65</v>
      </c>
      <c r="C18" s="124" t="s">
        <v>213</v>
      </c>
      <c r="D18" s="111">
        <v>68304600</v>
      </c>
      <c r="E18" s="98"/>
      <c r="F18" s="90">
        <f t="shared" si="2"/>
        <v>68304600</v>
      </c>
      <c r="G18" s="111">
        <v>51064154.579999998</v>
      </c>
      <c r="H18" s="98"/>
      <c r="I18" s="90">
        <f t="shared" si="5"/>
        <v>51064154.579999998</v>
      </c>
      <c r="J18" s="125">
        <f t="shared" si="1"/>
        <v>74.759466536660781</v>
      </c>
      <c r="K18" s="125" t="e">
        <f t="shared" si="3"/>
        <v>#DIV/0!</v>
      </c>
      <c r="L18" s="125">
        <f t="shared" si="1"/>
        <v>74.759466536660781</v>
      </c>
    </row>
    <row r="19" spans="1:12" ht="57.75" customHeight="1" x14ac:dyDescent="0.2">
      <c r="A19" s="105" t="s">
        <v>263</v>
      </c>
      <c r="B19" s="123" t="s">
        <v>66</v>
      </c>
      <c r="C19" s="124" t="s">
        <v>75</v>
      </c>
      <c r="D19" s="111">
        <v>8448835</v>
      </c>
      <c r="E19" s="98">
        <v>0</v>
      </c>
      <c r="F19" s="90">
        <f t="shared" si="2"/>
        <v>8448835</v>
      </c>
      <c r="G19" s="111">
        <v>6239577.1300000008</v>
      </c>
      <c r="H19" s="114">
        <v>1040</v>
      </c>
      <c r="I19" s="90">
        <f t="shared" si="5"/>
        <v>6240617.1300000008</v>
      </c>
      <c r="J19" s="125">
        <f t="shared" si="1"/>
        <v>73.851331337397426</v>
      </c>
      <c r="K19" s="125" t="e">
        <f t="shared" si="3"/>
        <v>#DIV/0!</v>
      </c>
      <c r="L19" s="125">
        <f t="shared" si="1"/>
        <v>73.863640726798437</v>
      </c>
    </row>
    <row r="20" spans="1:12" ht="34.9" customHeight="1" x14ac:dyDescent="0.2">
      <c r="A20" s="104" t="s">
        <v>215</v>
      </c>
      <c r="B20" s="123" t="s">
        <v>66</v>
      </c>
      <c r="C20" s="124" t="s">
        <v>216</v>
      </c>
      <c r="D20" s="111">
        <v>4152100</v>
      </c>
      <c r="E20" s="114">
        <v>332000</v>
      </c>
      <c r="F20" s="90">
        <f t="shared" si="2"/>
        <v>4484100</v>
      </c>
      <c r="G20" s="111">
        <v>2912996.07</v>
      </c>
      <c r="H20" s="114">
        <v>224262.39999999999</v>
      </c>
      <c r="I20" s="90">
        <f t="shared" si="5"/>
        <v>3137258.4699999997</v>
      </c>
      <c r="J20" s="125">
        <f t="shared" si="1"/>
        <v>70.15717516437465</v>
      </c>
      <c r="K20" s="125">
        <f t="shared" si="3"/>
        <v>67.5489156626506</v>
      </c>
      <c r="L20" s="125">
        <f t="shared" si="1"/>
        <v>69.964061238598589</v>
      </c>
    </row>
    <row r="21" spans="1:12" ht="40.5" customHeight="1" x14ac:dyDescent="0.2">
      <c r="A21" s="104" t="s">
        <v>45</v>
      </c>
      <c r="B21" s="123" t="s">
        <v>67</v>
      </c>
      <c r="C21" s="124" t="s">
        <v>214</v>
      </c>
      <c r="D21" s="111">
        <v>4823800</v>
      </c>
      <c r="E21" s="98"/>
      <c r="F21" s="90">
        <f>D21+E21</f>
        <v>4823800</v>
      </c>
      <c r="G21" s="111">
        <v>3597673.3300000005</v>
      </c>
      <c r="H21" s="98"/>
      <c r="I21" s="90">
        <f t="shared" si="5"/>
        <v>3597673.3300000005</v>
      </c>
      <c r="J21" s="125">
        <f t="shared" si="1"/>
        <v>74.581726647041762</v>
      </c>
      <c r="K21" s="125" t="e">
        <f t="shared" si="3"/>
        <v>#DIV/0!</v>
      </c>
      <c r="L21" s="125">
        <f t="shared" si="1"/>
        <v>74.581726647041762</v>
      </c>
    </row>
    <row r="22" spans="1:12" ht="41.25" customHeight="1" x14ac:dyDescent="0.2">
      <c r="A22" s="102" t="s">
        <v>321</v>
      </c>
      <c r="B22" s="123" t="s">
        <v>67</v>
      </c>
      <c r="C22" s="124" t="s">
        <v>322</v>
      </c>
      <c r="D22" s="111">
        <v>8500</v>
      </c>
      <c r="E22" s="98"/>
      <c r="F22" s="90">
        <f>D22+E22</f>
        <v>8500</v>
      </c>
      <c r="G22" s="111">
        <v>8500</v>
      </c>
      <c r="H22" s="98"/>
      <c r="I22" s="90">
        <f t="shared" si="5"/>
        <v>8500</v>
      </c>
      <c r="J22" s="125">
        <f t="shared" si="1"/>
        <v>100</v>
      </c>
      <c r="K22" s="125" t="e">
        <f t="shared" si="3"/>
        <v>#DIV/0!</v>
      </c>
      <c r="L22" s="125">
        <f t="shared" si="1"/>
        <v>100</v>
      </c>
    </row>
    <row r="23" spans="1:12" ht="38.25" customHeight="1" x14ac:dyDescent="0.2">
      <c r="A23" s="102" t="s">
        <v>218</v>
      </c>
      <c r="B23" s="123" t="s">
        <v>67</v>
      </c>
      <c r="C23" s="124" t="s">
        <v>217</v>
      </c>
      <c r="D23" s="111">
        <v>430000</v>
      </c>
      <c r="E23" s="98"/>
      <c r="F23" s="90">
        <f>D23+E23</f>
        <v>430000</v>
      </c>
      <c r="G23" s="111">
        <v>291063.18</v>
      </c>
      <c r="H23" s="98"/>
      <c r="I23" s="90">
        <f t="shared" si="5"/>
        <v>291063.18</v>
      </c>
      <c r="J23" s="125">
        <f t="shared" si="1"/>
        <v>67.689111627906968</v>
      </c>
      <c r="K23" s="125" t="e">
        <f t="shared" si="3"/>
        <v>#DIV/0!</v>
      </c>
      <c r="L23" s="125">
        <f t="shared" si="1"/>
        <v>67.689111627906968</v>
      </c>
    </row>
    <row r="24" spans="1:12" ht="37.5" x14ac:dyDescent="0.2">
      <c r="A24" s="104" t="s">
        <v>219</v>
      </c>
      <c r="B24" s="123" t="s">
        <v>67</v>
      </c>
      <c r="C24" s="124" t="s">
        <v>220</v>
      </c>
      <c r="D24" s="111">
        <v>2150814</v>
      </c>
      <c r="E24" s="98"/>
      <c r="F24" s="90">
        <f>D24+E24</f>
        <v>2150814</v>
      </c>
      <c r="G24" s="111">
        <v>1406974.86</v>
      </c>
      <c r="H24" s="98"/>
      <c r="I24" s="90">
        <f t="shared" si="5"/>
        <v>1406974.86</v>
      </c>
      <c r="J24" s="125">
        <f t="shared" si="1"/>
        <v>65.415924389556707</v>
      </c>
      <c r="K24" s="125" t="e">
        <f t="shared" si="3"/>
        <v>#DIV/0!</v>
      </c>
      <c r="L24" s="125">
        <f t="shared" si="1"/>
        <v>65.415924389556707</v>
      </c>
    </row>
    <row r="25" spans="1:12" ht="62.25" customHeight="1" x14ac:dyDescent="0.2">
      <c r="A25" s="104" t="s">
        <v>221</v>
      </c>
      <c r="B25" s="123" t="s">
        <v>67</v>
      </c>
      <c r="C25" s="124" t="s">
        <v>222</v>
      </c>
      <c r="D25" s="111">
        <v>352000</v>
      </c>
      <c r="E25" s="98"/>
      <c r="F25" s="90">
        <f t="shared" si="2"/>
        <v>352000</v>
      </c>
      <c r="G25" s="111">
        <v>266806.21000000002</v>
      </c>
      <c r="H25" s="98"/>
      <c r="I25" s="90">
        <f t="shared" si="5"/>
        <v>266806.21000000002</v>
      </c>
      <c r="J25" s="125">
        <f t="shared" si="1"/>
        <v>75.797218750000013</v>
      </c>
      <c r="K25" s="125" t="e">
        <f t="shared" si="3"/>
        <v>#DIV/0!</v>
      </c>
      <c r="L25" s="125">
        <f t="shared" si="1"/>
        <v>75.797218750000013</v>
      </c>
    </row>
    <row r="26" spans="1:12" ht="126.75" customHeight="1" x14ac:dyDescent="0.2">
      <c r="A26" s="102" t="s">
        <v>295</v>
      </c>
      <c r="B26" s="123" t="s">
        <v>67</v>
      </c>
      <c r="C26" s="124" t="s">
        <v>296</v>
      </c>
      <c r="D26" s="112"/>
      <c r="E26" s="114">
        <v>159678</v>
      </c>
      <c r="F26" s="90">
        <f t="shared" si="2"/>
        <v>159678</v>
      </c>
      <c r="G26" s="90"/>
      <c r="H26" s="114">
        <v>109680</v>
      </c>
      <c r="I26" s="90">
        <f t="shared" si="5"/>
        <v>109680</v>
      </c>
      <c r="J26" s="125" t="e">
        <f t="shared" ref="J26:J91" si="6">G26/D26*100</f>
        <v>#DIV/0!</v>
      </c>
      <c r="K26" s="125">
        <f t="shared" si="3"/>
        <v>68.688235073084584</v>
      </c>
      <c r="L26" s="125">
        <f t="shared" si="3"/>
        <v>68.688235073084584</v>
      </c>
    </row>
    <row r="27" spans="1:12" ht="128.25" customHeight="1" x14ac:dyDescent="0.2">
      <c r="A27" s="102" t="s">
        <v>298</v>
      </c>
      <c r="B27" s="123" t="s">
        <v>67</v>
      </c>
      <c r="C27" s="124" t="s">
        <v>297</v>
      </c>
      <c r="D27" s="90"/>
      <c r="E27" s="114">
        <v>1437100</v>
      </c>
      <c r="F27" s="90">
        <f t="shared" si="2"/>
        <v>1437100</v>
      </c>
      <c r="G27" s="90"/>
      <c r="H27" s="114">
        <v>987120</v>
      </c>
      <c r="I27" s="90">
        <f t="shared" si="5"/>
        <v>987120</v>
      </c>
      <c r="J27" s="125" t="e">
        <f t="shared" si="6"/>
        <v>#DIV/0!</v>
      </c>
      <c r="K27" s="125">
        <f t="shared" si="3"/>
        <v>68.68833066592444</v>
      </c>
      <c r="L27" s="125">
        <f t="shared" si="3"/>
        <v>68.68833066592444</v>
      </c>
    </row>
    <row r="28" spans="1:12" ht="129" customHeight="1" x14ac:dyDescent="0.2">
      <c r="A28" s="106" t="s">
        <v>299</v>
      </c>
      <c r="B28" s="123" t="s">
        <v>67</v>
      </c>
      <c r="C28" s="124" t="s">
        <v>271</v>
      </c>
      <c r="D28" s="111">
        <v>129100</v>
      </c>
      <c r="E28" s="90"/>
      <c r="F28" s="90">
        <f t="shared" si="2"/>
        <v>129100</v>
      </c>
      <c r="G28" s="111">
        <v>90175.29</v>
      </c>
      <c r="H28" s="90"/>
      <c r="I28" s="90">
        <f t="shared" si="5"/>
        <v>90175.29</v>
      </c>
      <c r="J28" s="125">
        <f t="shared" si="6"/>
        <v>69.849178931061189</v>
      </c>
      <c r="K28" s="125" t="e">
        <f t="shared" si="3"/>
        <v>#DIV/0!</v>
      </c>
      <c r="L28" s="125">
        <f t="shared" si="3"/>
        <v>69.849178931061189</v>
      </c>
    </row>
    <row r="29" spans="1:12" ht="97.5" customHeight="1" x14ac:dyDescent="0.2">
      <c r="A29" s="102" t="s">
        <v>327</v>
      </c>
      <c r="B29" s="123" t="s">
        <v>67</v>
      </c>
      <c r="C29" s="124" t="s">
        <v>328</v>
      </c>
      <c r="D29" s="113"/>
      <c r="E29" s="114">
        <v>200000</v>
      </c>
      <c r="F29" s="90">
        <f t="shared" si="2"/>
        <v>200000</v>
      </c>
      <c r="G29" s="113"/>
      <c r="H29" s="90"/>
      <c r="I29" s="90">
        <f t="shared" si="5"/>
        <v>0</v>
      </c>
      <c r="J29" s="125" t="e">
        <f t="shared" si="6"/>
        <v>#DIV/0!</v>
      </c>
      <c r="K29" s="125">
        <f t="shared" si="3"/>
        <v>0</v>
      </c>
      <c r="L29" s="125">
        <f t="shared" si="3"/>
        <v>0</v>
      </c>
    </row>
    <row r="30" spans="1:12" ht="97.5" customHeight="1" x14ac:dyDescent="0.2">
      <c r="A30" s="118" t="s">
        <v>337</v>
      </c>
      <c r="B30" s="123" t="s">
        <v>67</v>
      </c>
      <c r="C30" s="124" t="s">
        <v>339</v>
      </c>
      <c r="D30" s="113"/>
      <c r="E30" s="114">
        <v>1785420</v>
      </c>
      <c r="F30" s="90">
        <f t="shared" si="2"/>
        <v>1785420</v>
      </c>
      <c r="G30" s="113"/>
      <c r="H30" s="90"/>
      <c r="I30" s="90">
        <f t="shared" si="5"/>
        <v>0</v>
      </c>
      <c r="J30" s="125" t="e">
        <f t="shared" si="6"/>
        <v>#DIV/0!</v>
      </c>
      <c r="K30" s="125">
        <f t="shared" si="3"/>
        <v>0</v>
      </c>
      <c r="L30" s="125">
        <f t="shared" si="3"/>
        <v>0</v>
      </c>
    </row>
    <row r="31" spans="1:12" ht="97.5" customHeight="1" x14ac:dyDescent="0.2">
      <c r="A31" s="118" t="s">
        <v>338</v>
      </c>
      <c r="B31" s="123" t="s">
        <v>67</v>
      </c>
      <c r="C31" s="124" t="s">
        <v>340</v>
      </c>
      <c r="D31" s="113"/>
      <c r="E31" s="114">
        <v>894600</v>
      </c>
      <c r="F31" s="90">
        <f t="shared" si="2"/>
        <v>894600</v>
      </c>
      <c r="G31" s="113"/>
      <c r="H31" s="114">
        <v>386984.07</v>
      </c>
      <c r="I31" s="90">
        <f t="shared" si="5"/>
        <v>386984.07</v>
      </c>
      <c r="J31" s="125" t="e">
        <f t="shared" si="6"/>
        <v>#DIV/0!</v>
      </c>
      <c r="K31" s="125">
        <f t="shared" si="3"/>
        <v>43.25777665995976</v>
      </c>
      <c r="L31" s="125">
        <f t="shared" si="3"/>
        <v>43.25777665995976</v>
      </c>
    </row>
    <row r="32" spans="1:12" ht="39" customHeight="1" x14ac:dyDescent="0.2">
      <c r="A32" s="106" t="s">
        <v>309</v>
      </c>
      <c r="B32" s="123" t="s">
        <v>67</v>
      </c>
      <c r="C32" s="124" t="s">
        <v>310</v>
      </c>
      <c r="D32" s="113"/>
      <c r="E32" s="114">
        <v>470813</v>
      </c>
      <c r="F32" s="90">
        <f t="shared" si="2"/>
        <v>470813</v>
      </c>
      <c r="G32" s="113"/>
      <c r="H32" s="114">
        <v>99840</v>
      </c>
      <c r="I32" s="90">
        <f t="shared" ref="I32" si="7">G32+H32</f>
        <v>99840</v>
      </c>
      <c r="J32" s="125" t="e">
        <f t="shared" si="6"/>
        <v>#DIV/0!</v>
      </c>
      <c r="K32" s="125">
        <f t="shared" si="3"/>
        <v>21.205871545603031</v>
      </c>
      <c r="L32" s="125">
        <f t="shared" si="3"/>
        <v>21.205871545603031</v>
      </c>
    </row>
    <row r="33" spans="1:12" ht="75.75" customHeight="1" x14ac:dyDescent="0.2">
      <c r="A33" s="107" t="s">
        <v>277</v>
      </c>
      <c r="B33" s="123" t="s">
        <v>67</v>
      </c>
      <c r="C33" s="124" t="s">
        <v>280</v>
      </c>
      <c r="D33" s="114"/>
      <c r="E33" s="114">
        <v>1045400</v>
      </c>
      <c r="F33" s="90">
        <f t="shared" si="2"/>
        <v>1045400</v>
      </c>
      <c r="G33" s="114"/>
      <c r="H33" s="114">
        <v>982742.07</v>
      </c>
      <c r="I33" s="90">
        <f t="shared" si="5"/>
        <v>982742.07</v>
      </c>
      <c r="J33" s="125" t="e">
        <f t="shared" si="6"/>
        <v>#DIV/0!</v>
      </c>
      <c r="K33" s="125">
        <f t="shared" si="3"/>
        <v>94.006320068873151</v>
      </c>
      <c r="L33" s="125">
        <f t="shared" si="3"/>
        <v>94.006320068873151</v>
      </c>
    </row>
    <row r="34" spans="1:12" ht="119.25" customHeight="1" x14ac:dyDescent="0.2">
      <c r="A34" s="118" t="s">
        <v>346</v>
      </c>
      <c r="B34" s="123">
        <v>990</v>
      </c>
      <c r="C34" s="124" t="s">
        <v>341</v>
      </c>
      <c r="D34" s="114"/>
      <c r="E34" s="114">
        <v>125600</v>
      </c>
      <c r="F34" s="90">
        <f t="shared" si="2"/>
        <v>125600</v>
      </c>
      <c r="G34" s="114"/>
      <c r="H34" s="114">
        <v>31330.71</v>
      </c>
      <c r="I34" s="90">
        <f t="shared" si="5"/>
        <v>31330.71</v>
      </c>
      <c r="J34" s="125"/>
      <c r="K34" s="125">
        <f t="shared" si="3"/>
        <v>24.944832802547769</v>
      </c>
      <c r="L34" s="125">
        <f t="shared" si="3"/>
        <v>24.944832802547769</v>
      </c>
    </row>
    <row r="35" spans="1:12" ht="88.5" customHeight="1" x14ac:dyDescent="0.2">
      <c r="A35" s="107" t="s">
        <v>300</v>
      </c>
      <c r="B35" s="123" t="s">
        <v>67</v>
      </c>
      <c r="C35" s="124" t="s">
        <v>301</v>
      </c>
      <c r="D35" s="111">
        <v>3648200</v>
      </c>
      <c r="E35" s="114"/>
      <c r="F35" s="90">
        <f t="shared" si="2"/>
        <v>3648200</v>
      </c>
      <c r="G35" s="111">
        <v>3637518.9499999997</v>
      </c>
      <c r="H35" s="90"/>
      <c r="I35" s="90">
        <f t="shared" ref="I35" si="8">G35+H35</f>
        <v>3637518.9499999997</v>
      </c>
      <c r="J35" s="125">
        <f t="shared" si="6"/>
        <v>99.707224110520258</v>
      </c>
      <c r="K35" s="125" t="e">
        <f t="shared" si="3"/>
        <v>#DIV/0!</v>
      </c>
      <c r="L35" s="125">
        <f t="shared" si="3"/>
        <v>99.707224110520258</v>
      </c>
    </row>
    <row r="36" spans="1:12" ht="105.75" customHeight="1" x14ac:dyDescent="0.2">
      <c r="A36" s="107" t="s">
        <v>311</v>
      </c>
      <c r="B36" s="123" t="s">
        <v>67</v>
      </c>
      <c r="C36" s="124" t="s">
        <v>312</v>
      </c>
      <c r="D36" s="114"/>
      <c r="E36" s="114">
        <v>882600</v>
      </c>
      <c r="F36" s="90">
        <f t="shared" si="2"/>
        <v>882600</v>
      </c>
      <c r="G36" s="114"/>
      <c r="H36" s="114">
        <v>256136.36</v>
      </c>
      <c r="I36" s="90">
        <f t="shared" ref="I36" si="9">G36+H36</f>
        <v>256136.36</v>
      </c>
      <c r="J36" s="125" t="e">
        <f t="shared" si="6"/>
        <v>#DIV/0!</v>
      </c>
      <c r="K36" s="125">
        <f t="shared" si="3"/>
        <v>29.020661681395875</v>
      </c>
      <c r="L36" s="125">
        <f t="shared" si="3"/>
        <v>29.020661681395875</v>
      </c>
    </row>
    <row r="37" spans="1:12" s="6" customFormat="1" ht="35.25" customHeight="1" x14ac:dyDescent="0.2">
      <c r="A37" s="103" t="s">
        <v>68</v>
      </c>
      <c r="B37" s="123" t="s">
        <v>55</v>
      </c>
      <c r="C37" s="124" t="s">
        <v>30</v>
      </c>
      <c r="D37" s="98">
        <f t="shared" ref="D37:I37" si="10">SUM(D38:D40)</f>
        <v>13620868</v>
      </c>
      <c r="E37" s="98">
        <f t="shared" si="10"/>
        <v>3765790</v>
      </c>
      <c r="F37" s="98">
        <f t="shared" si="10"/>
        <v>17386658</v>
      </c>
      <c r="G37" s="98">
        <f t="shared" si="10"/>
        <v>9512251.3000000007</v>
      </c>
      <c r="H37" s="98">
        <f t="shared" si="10"/>
        <v>2260703.08</v>
      </c>
      <c r="I37" s="98">
        <f t="shared" si="10"/>
        <v>11772954.379999999</v>
      </c>
      <c r="J37" s="125">
        <f t="shared" si="6"/>
        <v>69.835867288340225</v>
      </c>
      <c r="K37" s="125">
        <f t="shared" si="3"/>
        <v>60.032638038764773</v>
      </c>
      <c r="L37" s="125">
        <f t="shared" si="3"/>
        <v>67.712578115932345</v>
      </c>
    </row>
    <row r="38" spans="1:12" ht="43.5" customHeight="1" x14ac:dyDescent="0.2">
      <c r="A38" s="104" t="s">
        <v>27</v>
      </c>
      <c r="B38" s="123" t="s">
        <v>69</v>
      </c>
      <c r="C38" s="124" t="s">
        <v>31</v>
      </c>
      <c r="D38" s="114">
        <v>7454200</v>
      </c>
      <c r="E38" s="114">
        <v>1741600</v>
      </c>
      <c r="F38" s="90">
        <f t="shared" si="2"/>
        <v>9195800</v>
      </c>
      <c r="G38" s="114">
        <v>5235676.58</v>
      </c>
      <c r="H38" s="114">
        <v>1731513.96</v>
      </c>
      <c r="I38" s="90">
        <f>G38+H38</f>
        <v>6967190.54</v>
      </c>
      <c r="J38" s="125">
        <f t="shared" si="6"/>
        <v>70.237940758230252</v>
      </c>
      <c r="K38" s="125">
        <f t="shared" si="3"/>
        <v>99.420875057418471</v>
      </c>
      <c r="L38" s="125">
        <f t="shared" si="3"/>
        <v>75.764920289697471</v>
      </c>
    </row>
    <row r="39" spans="1:12" ht="56.25" customHeight="1" x14ac:dyDescent="0.2">
      <c r="A39" s="104" t="s">
        <v>70</v>
      </c>
      <c r="B39" s="123" t="s">
        <v>71</v>
      </c>
      <c r="C39" s="124" t="s">
        <v>72</v>
      </c>
      <c r="D39" s="114">
        <v>6166668</v>
      </c>
      <c r="E39" s="114">
        <v>529190</v>
      </c>
      <c r="F39" s="90">
        <f t="shared" si="2"/>
        <v>6695858</v>
      </c>
      <c r="G39" s="114">
        <v>4276574.72</v>
      </c>
      <c r="H39" s="114">
        <v>529189.12</v>
      </c>
      <c r="I39" s="90">
        <f>G39+H39</f>
        <v>4805763.84</v>
      </c>
      <c r="J39" s="125">
        <f t="shared" si="6"/>
        <v>69.34984532976317</v>
      </c>
      <c r="K39" s="125">
        <f t="shared" si="3"/>
        <v>99.999833708119951</v>
      </c>
      <c r="L39" s="125">
        <f t="shared" si="3"/>
        <v>71.772188717263717</v>
      </c>
    </row>
    <row r="40" spans="1:12" ht="35.25" customHeight="1" x14ac:dyDescent="0.2">
      <c r="A40" s="104" t="s">
        <v>313</v>
      </c>
      <c r="B40" s="123" t="s">
        <v>73</v>
      </c>
      <c r="C40" s="124" t="s">
        <v>314</v>
      </c>
      <c r="D40" s="98"/>
      <c r="E40" s="114">
        <v>1495000</v>
      </c>
      <c r="F40" s="90">
        <f t="shared" si="2"/>
        <v>1495000</v>
      </c>
      <c r="G40" s="98"/>
      <c r="H40" s="98"/>
      <c r="I40" s="90">
        <f>G40+H40</f>
        <v>0</v>
      </c>
      <c r="J40" s="125" t="e">
        <f t="shared" si="6"/>
        <v>#DIV/0!</v>
      </c>
      <c r="K40" s="125">
        <f t="shared" si="3"/>
        <v>0</v>
      </c>
      <c r="L40" s="125">
        <f t="shared" si="3"/>
        <v>0</v>
      </c>
    </row>
    <row r="41" spans="1:12" s="6" customFormat="1" ht="34.5" customHeight="1" x14ac:dyDescent="0.2">
      <c r="A41" s="103" t="s">
        <v>11</v>
      </c>
      <c r="B41" s="123" t="s">
        <v>55</v>
      </c>
      <c r="C41" s="124" t="s">
        <v>32</v>
      </c>
      <c r="D41" s="98">
        <f t="shared" ref="D41:I41" si="11">SUM(D42:D53)</f>
        <v>12829689</v>
      </c>
      <c r="E41" s="98">
        <f t="shared" si="11"/>
        <v>200000</v>
      </c>
      <c r="F41" s="98">
        <f t="shared" si="11"/>
        <v>13029689</v>
      </c>
      <c r="G41" s="98">
        <f t="shared" si="11"/>
        <v>8594152.2799999993</v>
      </c>
      <c r="H41" s="98">
        <f t="shared" si="11"/>
        <v>2237585.2999999998</v>
      </c>
      <c r="I41" s="98">
        <f t="shared" si="11"/>
        <v>10831737.58</v>
      </c>
      <c r="J41" s="125">
        <f t="shared" si="6"/>
        <v>66.986442773476412</v>
      </c>
      <c r="K41" s="125">
        <f t="shared" si="3"/>
        <v>1118.7926499999999</v>
      </c>
      <c r="L41" s="125">
        <f t="shared" si="3"/>
        <v>83.13120581772904</v>
      </c>
    </row>
    <row r="42" spans="1:12" s="6" customFormat="1" ht="49.5" customHeight="1" x14ac:dyDescent="0.2">
      <c r="A42" s="104" t="s">
        <v>223</v>
      </c>
      <c r="B42" s="123" t="s">
        <v>224</v>
      </c>
      <c r="C42" s="124" t="s">
        <v>225</v>
      </c>
      <c r="D42" s="114">
        <v>5000</v>
      </c>
      <c r="E42" s="98"/>
      <c r="F42" s="90">
        <f t="shared" si="2"/>
        <v>5000</v>
      </c>
      <c r="G42" s="114">
        <v>0</v>
      </c>
      <c r="H42" s="98"/>
      <c r="I42" s="90">
        <f t="shared" ref="I42:I53" si="12">G42+H42</f>
        <v>0</v>
      </c>
      <c r="J42" s="125">
        <f t="shared" si="6"/>
        <v>0</v>
      </c>
      <c r="K42" s="125" t="e">
        <f t="shared" si="3"/>
        <v>#DIV/0!</v>
      </c>
      <c r="L42" s="125">
        <f t="shared" si="3"/>
        <v>0</v>
      </c>
    </row>
    <row r="43" spans="1:12" s="6" customFormat="1" ht="40.5" customHeight="1" x14ac:dyDescent="0.2">
      <c r="A43" s="104" t="s">
        <v>226</v>
      </c>
      <c r="B43" s="123" t="s">
        <v>75</v>
      </c>
      <c r="C43" s="124" t="s">
        <v>227</v>
      </c>
      <c r="D43" s="114">
        <v>25000</v>
      </c>
      <c r="E43" s="98"/>
      <c r="F43" s="90">
        <f t="shared" si="2"/>
        <v>25000</v>
      </c>
      <c r="G43" s="114">
        <v>17147.93</v>
      </c>
      <c r="H43" s="98"/>
      <c r="I43" s="90">
        <f t="shared" si="12"/>
        <v>17147.93</v>
      </c>
      <c r="J43" s="125">
        <f t="shared" si="6"/>
        <v>68.591719999999995</v>
      </c>
      <c r="K43" s="125" t="e">
        <f t="shared" si="3"/>
        <v>#DIV/0!</v>
      </c>
      <c r="L43" s="125">
        <f t="shared" si="3"/>
        <v>68.591719999999995</v>
      </c>
    </row>
    <row r="44" spans="1:12" ht="75.75" customHeight="1" x14ac:dyDescent="0.2">
      <c r="A44" s="104" t="s">
        <v>74</v>
      </c>
      <c r="B44" s="123" t="s">
        <v>75</v>
      </c>
      <c r="C44" s="124" t="s">
        <v>33</v>
      </c>
      <c r="D44" s="114">
        <v>1600000</v>
      </c>
      <c r="E44" s="98"/>
      <c r="F44" s="90">
        <f t="shared" si="2"/>
        <v>1600000</v>
      </c>
      <c r="G44" s="114">
        <v>569805</v>
      </c>
      <c r="H44" s="98"/>
      <c r="I44" s="90">
        <f t="shared" si="12"/>
        <v>569805</v>
      </c>
      <c r="J44" s="125">
        <f t="shared" si="6"/>
        <v>35.612812500000004</v>
      </c>
      <c r="K44" s="125" t="e">
        <f t="shared" si="3"/>
        <v>#DIV/0!</v>
      </c>
      <c r="L44" s="125">
        <f t="shared" si="3"/>
        <v>35.612812500000004</v>
      </c>
    </row>
    <row r="45" spans="1:12" ht="45.75" customHeight="1" x14ac:dyDescent="0.2">
      <c r="A45" s="104" t="s">
        <v>258</v>
      </c>
      <c r="B45" s="123" t="s">
        <v>25</v>
      </c>
      <c r="C45" s="124" t="s">
        <v>259</v>
      </c>
      <c r="D45" s="114">
        <v>360000</v>
      </c>
      <c r="E45" s="98"/>
      <c r="F45" s="90">
        <f t="shared" si="2"/>
        <v>360000</v>
      </c>
      <c r="G45" s="114">
        <v>298684.86</v>
      </c>
      <c r="H45" s="98"/>
      <c r="I45" s="90">
        <f t="shared" si="12"/>
        <v>298684.86</v>
      </c>
      <c r="J45" s="125">
        <f t="shared" si="6"/>
        <v>82.968016666666671</v>
      </c>
      <c r="K45" s="125" t="e">
        <f t="shared" si="3"/>
        <v>#DIV/0!</v>
      </c>
      <c r="L45" s="125">
        <f t="shared" si="3"/>
        <v>82.968016666666671</v>
      </c>
    </row>
    <row r="46" spans="1:12" ht="123" customHeight="1" x14ac:dyDescent="0.2">
      <c r="A46" s="104" t="s">
        <v>302</v>
      </c>
      <c r="B46" s="123" t="s">
        <v>76</v>
      </c>
      <c r="C46" s="124" t="s">
        <v>303</v>
      </c>
      <c r="D46" s="114">
        <v>5917561</v>
      </c>
      <c r="E46" s="98">
        <v>200000</v>
      </c>
      <c r="F46" s="90">
        <f t="shared" si="2"/>
        <v>6117561</v>
      </c>
      <c r="G46" s="114">
        <v>4377184.66</v>
      </c>
      <c r="H46" s="114">
        <v>627803.92999999993</v>
      </c>
      <c r="I46" s="90">
        <f t="shared" si="12"/>
        <v>5004988.59</v>
      </c>
      <c r="J46" s="125">
        <f t="shared" si="6"/>
        <v>73.969404962618896</v>
      </c>
      <c r="K46" s="125">
        <f t="shared" si="3"/>
        <v>313.90196499999996</v>
      </c>
      <c r="L46" s="125">
        <f t="shared" si="3"/>
        <v>81.813464385561502</v>
      </c>
    </row>
    <row r="47" spans="1:12" ht="81" customHeight="1" x14ac:dyDescent="0.2">
      <c r="A47" s="108" t="s">
        <v>304</v>
      </c>
      <c r="B47" s="123" t="s">
        <v>76</v>
      </c>
      <c r="C47" s="124" t="s">
        <v>239</v>
      </c>
      <c r="D47" s="114">
        <v>240900</v>
      </c>
      <c r="E47" s="98"/>
      <c r="F47" s="90">
        <f t="shared" si="2"/>
        <v>240900</v>
      </c>
      <c r="G47" s="114">
        <v>130953.79999999999</v>
      </c>
      <c r="H47" s="98"/>
      <c r="I47" s="90">
        <f t="shared" si="12"/>
        <v>130953.79999999999</v>
      </c>
      <c r="J47" s="125">
        <f t="shared" si="6"/>
        <v>54.360232461602322</v>
      </c>
      <c r="K47" s="125" t="e">
        <f t="shared" si="3"/>
        <v>#DIV/0!</v>
      </c>
      <c r="L47" s="125">
        <f t="shared" si="3"/>
        <v>54.360232461602322</v>
      </c>
    </row>
    <row r="48" spans="1:12" ht="69.75" customHeight="1" x14ac:dyDescent="0.2">
      <c r="A48" s="102" t="s">
        <v>305</v>
      </c>
      <c r="B48" s="123" t="s">
        <v>76</v>
      </c>
      <c r="C48" s="124" t="s">
        <v>272</v>
      </c>
      <c r="D48" s="114">
        <v>819200</v>
      </c>
      <c r="E48" s="98"/>
      <c r="F48" s="90">
        <f t="shared" si="2"/>
        <v>819200</v>
      </c>
      <c r="G48" s="114">
        <v>580212.1</v>
      </c>
      <c r="H48" s="114">
        <v>834099</v>
      </c>
      <c r="I48" s="90">
        <f t="shared" si="12"/>
        <v>1414311.1</v>
      </c>
      <c r="J48" s="125">
        <f t="shared" si="6"/>
        <v>70.826672363281247</v>
      </c>
      <c r="K48" s="125" t="e">
        <f t="shared" si="3"/>
        <v>#DIV/0!</v>
      </c>
      <c r="L48" s="125">
        <f t="shared" si="3"/>
        <v>172.64539794921876</v>
      </c>
    </row>
    <row r="49" spans="1:12" ht="85.5" customHeight="1" x14ac:dyDescent="0.2">
      <c r="A49" s="104" t="s">
        <v>52</v>
      </c>
      <c r="B49" s="123" t="s">
        <v>76</v>
      </c>
      <c r="C49" s="124" t="s">
        <v>77</v>
      </c>
      <c r="D49" s="114">
        <v>428094</v>
      </c>
      <c r="E49" s="98"/>
      <c r="F49" s="90">
        <f t="shared" si="2"/>
        <v>428094</v>
      </c>
      <c r="G49" s="114">
        <v>428093.48</v>
      </c>
      <c r="H49" s="98"/>
      <c r="I49" s="90">
        <f t="shared" si="12"/>
        <v>428093.48</v>
      </c>
      <c r="J49" s="125">
        <f t="shared" si="6"/>
        <v>99.999878531350589</v>
      </c>
      <c r="K49" s="125" t="e">
        <f t="shared" si="3"/>
        <v>#DIV/0!</v>
      </c>
      <c r="L49" s="125">
        <f t="shared" si="3"/>
        <v>99.999878531350589</v>
      </c>
    </row>
    <row r="50" spans="1:12" ht="97.5" customHeight="1" x14ac:dyDescent="0.2">
      <c r="A50" s="104" t="s">
        <v>209</v>
      </c>
      <c r="B50" s="123" t="s">
        <v>64</v>
      </c>
      <c r="C50" s="124" t="s">
        <v>210</v>
      </c>
      <c r="D50" s="114">
        <v>1550000</v>
      </c>
      <c r="E50" s="98"/>
      <c r="F50" s="90">
        <f t="shared" si="2"/>
        <v>1550000</v>
      </c>
      <c r="G50" s="114">
        <v>1055731.5</v>
      </c>
      <c r="H50" s="98"/>
      <c r="I50" s="90">
        <f t="shared" si="12"/>
        <v>1055731.5</v>
      </c>
      <c r="J50" s="125">
        <f t="shared" si="6"/>
        <v>68.111709677419356</v>
      </c>
      <c r="K50" s="125" t="e">
        <f t="shared" si="3"/>
        <v>#DIV/0!</v>
      </c>
      <c r="L50" s="125">
        <f t="shared" si="3"/>
        <v>68.111709677419356</v>
      </c>
    </row>
    <row r="51" spans="1:12" ht="108.75" customHeight="1" x14ac:dyDescent="0.2">
      <c r="A51" s="102" t="s">
        <v>279</v>
      </c>
      <c r="B51" s="123" t="s">
        <v>224</v>
      </c>
      <c r="C51" s="124" t="s">
        <v>278</v>
      </c>
      <c r="D51" s="114">
        <v>383934</v>
      </c>
      <c r="E51" s="98"/>
      <c r="F51" s="90">
        <f t="shared" si="2"/>
        <v>383934</v>
      </c>
      <c r="G51" s="114">
        <v>256093.08</v>
      </c>
      <c r="H51" s="98"/>
      <c r="I51" s="90">
        <f t="shared" si="12"/>
        <v>256093.08</v>
      </c>
      <c r="J51" s="125">
        <f t="shared" si="6"/>
        <v>66.70237071996749</v>
      </c>
      <c r="K51" s="125" t="e">
        <f t="shared" si="3"/>
        <v>#DIV/0!</v>
      </c>
      <c r="L51" s="125">
        <f t="shared" si="3"/>
        <v>66.70237071996749</v>
      </c>
    </row>
    <row r="52" spans="1:12" ht="39" customHeight="1" x14ac:dyDescent="0.2">
      <c r="A52" s="104" t="s">
        <v>250</v>
      </c>
      <c r="B52" s="123" t="s">
        <v>251</v>
      </c>
      <c r="C52" s="124" t="s">
        <v>249</v>
      </c>
      <c r="D52" s="98"/>
      <c r="E52" s="98">
        <v>0</v>
      </c>
      <c r="F52" s="90">
        <f t="shared" si="2"/>
        <v>0</v>
      </c>
      <c r="G52" s="112"/>
      <c r="H52" s="114">
        <v>18257.400000000001</v>
      </c>
      <c r="I52" s="90">
        <f t="shared" si="12"/>
        <v>18257.400000000001</v>
      </c>
      <c r="J52" s="125" t="e">
        <f t="shared" si="6"/>
        <v>#DIV/0!</v>
      </c>
      <c r="K52" s="125" t="e">
        <f t="shared" si="3"/>
        <v>#DIV/0!</v>
      </c>
      <c r="L52" s="125" t="e">
        <f t="shared" si="3"/>
        <v>#DIV/0!</v>
      </c>
    </row>
    <row r="53" spans="1:12" ht="39.75" customHeight="1" x14ac:dyDescent="0.2">
      <c r="A53" s="104" t="s">
        <v>46</v>
      </c>
      <c r="B53" s="123" t="s">
        <v>26</v>
      </c>
      <c r="C53" s="124" t="s">
        <v>78</v>
      </c>
      <c r="D53" s="114">
        <v>1500000</v>
      </c>
      <c r="E53" s="98">
        <v>0</v>
      </c>
      <c r="F53" s="90">
        <f t="shared" si="2"/>
        <v>1500000</v>
      </c>
      <c r="G53" s="114">
        <v>880245.87</v>
      </c>
      <c r="H53" s="114">
        <v>757424.97</v>
      </c>
      <c r="I53" s="90">
        <f t="shared" si="12"/>
        <v>1637670.8399999999</v>
      </c>
      <c r="J53" s="125">
        <f t="shared" si="6"/>
        <v>58.683058000000003</v>
      </c>
      <c r="K53" s="125" t="e">
        <f t="shared" si="3"/>
        <v>#DIV/0!</v>
      </c>
      <c r="L53" s="125">
        <f t="shared" si="3"/>
        <v>109.17805599999998</v>
      </c>
    </row>
    <row r="54" spans="1:12" s="6" customFormat="1" ht="30" customHeight="1" x14ac:dyDescent="0.2">
      <c r="A54" s="103" t="s">
        <v>79</v>
      </c>
      <c r="B54" s="123" t="s">
        <v>55</v>
      </c>
      <c r="C54" s="124" t="s">
        <v>34</v>
      </c>
      <c r="D54" s="98">
        <f t="shared" ref="D54" si="13">SUM(D55:D58)</f>
        <v>21523669</v>
      </c>
      <c r="E54" s="98">
        <f>SUM(E55:E59)</f>
        <v>2940301</v>
      </c>
      <c r="F54" s="98">
        <f t="shared" ref="F54:I54" si="14">SUM(F55:F59)</f>
        <v>24463970</v>
      </c>
      <c r="G54" s="98">
        <f t="shared" si="14"/>
        <v>14930763.490000002</v>
      </c>
      <c r="H54" s="98">
        <f t="shared" si="14"/>
        <v>6386423.9799999995</v>
      </c>
      <c r="I54" s="98">
        <f t="shared" si="14"/>
        <v>21317187.470000003</v>
      </c>
      <c r="J54" s="125">
        <f t="shared" si="6"/>
        <v>69.36904432975625</v>
      </c>
      <c r="K54" s="125">
        <f t="shared" si="3"/>
        <v>217.20306798521648</v>
      </c>
      <c r="L54" s="125">
        <f t="shared" si="3"/>
        <v>87.137073295953201</v>
      </c>
    </row>
    <row r="55" spans="1:12" ht="22.5" customHeight="1" x14ac:dyDescent="0.2">
      <c r="A55" s="104" t="s">
        <v>80</v>
      </c>
      <c r="B55" s="123" t="s">
        <v>81</v>
      </c>
      <c r="C55" s="124" t="s">
        <v>82</v>
      </c>
      <c r="D55" s="114">
        <v>4790499</v>
      </c>
      <c r="E55" s="114">
        <v>300300</v>
      </c>
      <c r="F55" s="90">
        <f t="shared" si="2"/>
        <v>5090799</v>
      </c>
      <c r="G55" s="114">
        <v>3498439.6300000008</v>
      </c>
      <c r="H55" s="114">
        <v>253082.38</v>
      </c>
      <c r="I55" s="90">
        <f>G55+H55</f>
        <v>3751522.0100000007</v>
      </c>
      <c r="J55" s="125">
        <f t="shared" si="6"/>
        <v>73.028710161509295</v>
      </c>
      <c r="K55" s="125">
        <f t="shared" si="3"/>
        <v>84.276516816516818</v>
      </c>
      <c r="L55" s="125">
        <f t="shared" si="3"/>
        <v>73.69220450463672</v>
      </c>
    </row>
    <row r="56" spans="1:12" ht="27" customHeight="1" x14ac:dyDescent="0.2">
      <c r="A56" s="104" t="s">
        <v>83</v>
      </c>
      <c r="B56" s="123" t="s">
        <v>81</v>
      </c>
      <c r="C56" s="124" t="s">
        <v>84</v>
      </c>
      <c r="D56" s="114">
        <v>2965700</v>
      </c>
      <c r="E56" s="114">
        <v>180000</v>
      </c>
      <c r="F56" s="90">
        <f t="shared" si="2"/>
        <v>3145700</v>
      </c>
      <c r="G56" s="114">
        <v>1688442.79</v>
      </c>
      <c r="H56" s="114">
        <v>238958.38</v>
      </c>
      <c r="I56" s="90">
        <f>G56+H56</f>
        <v>1927401.17</v>
      </c>
      <c r="J56" s="125">
        <f t="shared" si="6"/>
        <v>56.93235290150723</v>
      </c>
      <c r="K56" s="125">
        <f t="shared" si="3"/>
        <v>132.75465555555556</v>
      </c>
      <c r="L56" s="125">
        <f t="shared" si="3"/>
        <v>61.270978478558021</v>
      </c>
    </row>
    <row r="57" spans="1:12" ht="44.25" customHeight="1" x14ac:dyDescent="0.2">
      <c r="A57" s="104" t="s">
        <v>47</v>
      </c>
      <c r="B57" s="123" t="s">
        <v>85</v>
      </c>
      <c r="C57" s="124" t="s">
        <v>86</v>
      </c>
      <c r="D57" s="114">
        <v>12934920</v>
      </c>
      <c r="E57" s="114">
        <v>1967390</v>
      </c>
      <c r="F57" s="90">
        <f t="shared" si="2"/>
        <v>14902310</v>
      </c>
      <c r="G57" s="114">
        <v>9154760.7500000019</v>
      </c>
      <c r="H57" s="114">
        <v>5894383.2199999997</v>
      </c>
      <c r="I57" s="90">
        <f>G57+H57</f>
        <v>15049143.970000003</v>
      </c>
      <c r="J57" s="125">
        <f t="shared" si="6"/>
        <v>70.775549829453936</v>
      </c>
      <c r="K57" s="125">
        <f t="shared" si="3"/>
        <v>299.60420760499949</v>
      </c>
      <c r="L57" s="125">
        <f t="shared" si="3"/>
        <v>100.98531012977186</v>
      </c>
    </row>
    <row r="58" spans="1:12" ht="27.6" customHeight="1" x14ac:dyDescent="0.2">
      <c r="A58" s="104" t="s">
        <v>48</v>
      </c>
      <c r="B58" s="123" t="s">
        <v>85</v>
      </c>
      <c r="C58" s="124" t="s">
        <v>87</v>
      </c>
      <c r="D58" s="114">
        <v>832550</v>
      </c>
      <c r="E58" s="98"/>
      <c r="F58" s="90">
        <f t="shared" si="2"/>
        <v>832550</v>
      </c>
      <c r="G58" s="114">
        <v>589120.32000000007</v>
      </c>
      <c r="H58" s="98"/>
      <c r="I58" s="90">
        <f>G58+H58</f>
        <v>589120.32000000007</v>
      </c>
      <c r="J58" s="125">
        <f t="shared" si="6"/>
        <v>70.760953696474687</v>
      </c>
      <c r="K58" s="125" t="e">
        <f t="shared" si="3"/>
        <v>#DIV/0!</v>
      </c>
      <c r="L58" s="125">
        <f t="shared" si="3"/>
        <v>70.760953696474687</v>
      </c>
    </row>
    <row r="59" spans="1:12" ht="42" customHeight="1" x14ac:dyDescent="0.2">
      <c r="A59" s="118" t="s">
        <v>342</v>
      </c>
      <c r="B59" s="123" t="s">
        <v>85</v>
      </c>
      <c r="C59" s="124" t="s">
        <v>343</v>
      </c>
      <c r="D59" s="114"/>
      <c r="E59" s="114">
        <v>492611</v>
      </c>
      <c r="F59" s="90">
        <f t="shared" si="2"/>
        <v>492611</v>
      </c>
      <c r="G59" s="114"/>
      <c r="H59" s="98"/>
      <c r="I59" s="90">
        <f>G59+H59</f>
        <v>0</v>
      </c>
      <c r="J59" s="125" t="e">
        <f t="shared" si="6"/>
        <v>#DIV/0!</v>
      </c>
      <c r="K59" s="125">
        <f t="shared" si="3"/>
        <v>0</v>
      </c>
      <c r="L59" s="125">
        <f t="shared" si="3"/>
        <v>0</v>
      </c>
    </row>
    <row r="60" spans="1:12" s="6" customFormat="1" ht="36.75" customHeight="1" x14ac:dyDescent="0.2">
      <c r="A60" s="103" t="s">
        <v>88</v>
      </c>
      <c r="B60" s="123" t="s">
        <v>55</v>
      </c>
      <c r="C60" s="124" t="s">
        <v>35</v>
      </c>
      <c r="D60" s="98">
        <f>D61+D63+D62</f>
        <v>27238181</v>
      </c>
      <c r="E60" s="98">
        <f>E61+E63+E62</f>
        <v>1450909</v>
      </c>
      <c r="F60" s="98">
        <f t="shared" ref="F60:H60" si="15">F61+F63+F62</f>
        <v>28689090</v>
      </c>
      <c r="G60" s="98">
        <f t="shared" si="15"/>
        <v>21283454.82</v>
      </c>
      <c r="H60" s="119">
        <f t="shared" si="15"/>
        <v>1224321.78</v>
      </c>
      <c r="I60" s="98">
        <f>I61+I63+I62</f>
        <v>22507776.600000001</v>
      </c>
      <c r="J60" s="125">
        <f t="shared" si="6"/>
        <v>78.138311879196337</v>
      </c>
      <c r="K60" s="125">
        <f t="shared" si="3"/>
        <v>84.383085362348709</v>
      </c>
      <c r="L60" s="125">
        <f t="shared" si="3"/>
        <v>78.454132215417076</v>
      </c>
    </row>
    <row r="61" spans="1:12" ht="66.75" customHeight="1" x14ac:dyDescent="0.2">
      <c r="A61" s="104" t="s">
        <v>306</v>
      </c>
      <c r="B61" s="123" t="s">
        <v>89</v>
      </c>
      <c r="C61" s="124" t="s">
        <v>36</v>
      </c>
      <c r="D61" s="114">
        <v>3447601</v>
      </c>
      <c r="E61" s="98"/>
      <c r="F61" s="90">
        <f t="shared" si="2"/>
        <v>3447601</v>
      </c>
      <c r="G61" s="114">
        <v>2572545.1399999997</v>
      </c>
      <c r="H61" s="120">
        <v>35000</v>
      </c>
      <c r="I61" s="90">
        <f>G61+H61</f>
        <v>2607545.1399999997</v>
      </c>
      <c r="J61" s="125">
        <f t="shared" si="6"/>
        <v>74.618412629535712</v>
      </c>
      <c r="K61" s="125" t="e">
        <f t="shared" si="3"/>
        <v>#DIV/0!</v>
      </c>
      <c r="L61" s="125">
        <f t="shared" si="3"/>
        <v>75.633611314070265</v>
      </c>
    </row>
    <row r="62" spans="1:12" ht="45" customHeight="1" x14ac:dyDescent="0.2">
      <c r="A62" s="102" t="s">
        <v>323</v>
      </c>
      <c r="B62" s="123" t="s">
        <v>89</v>
      </c>
      <c r="C62" s="124" t="s">
        <v>324</v>
      </c>
      <c r="D62" s="114">
        <v>93696</v>
      </c>
      <c r="E62" s="98"/>
      <c r="F62" s="90">
        <f t="shared" si="2"/>
        <v>93696</v>
      </c>
      <c r="G62" s="114">
        <v>46848</v>
      </c>
      <c r="H62" s="120"/>
      <c r="I62" s="90">
        <f>G62+H62</f>
        <v>46848</v>
      </c>
      <c r="J62" s="125">
        <f t="shared" si="6"/>
        <v>50</v>
      </c>
      <c r="K62" s="125" t="e">
        <f t="shared" si="3"/>
        <v>#DIV/0!</v>
      </c>
      <c r="L62" s="125">
        <f t="shared" si="3"/>
        <v>50</v>
      </c>
    </row>
    <row r="63" spans="1:12" ht="68.25" customHeight="1" x14ac:dyDescent="0.2">
      <c r="A63" s="104" t="s">
        <v>37</v>
      </c>
      <c r="B63" s="123" t="s">
        <v>89</v>
      </c>
      <c r="C63" s="124" t="s">
        <v>38</v>
      </c>
      <c r="D63" s="114">
        <v>23696884</v>
      </c>
      <c r="E63" s="114">
        <v>1450909</v>
      </c>
      <c r="F63" s="90">
        <f t="shared" si="2"/>
        <v>25147793</v>
      </c>
      <c r="G63" s="114">
        <v>18664061.68</v>
      </c>
      <c r="H63" s="120">
        <v>1189321.78</v>
      </c>
      <c r="I63" s="90">
        <f>G63+H63</f>
        <v>19853383.460000001</v>
      </c>
      <c r="J63" s="125">
        <f t="shared" si="6"/>
        <v>78.761670437345259</v>
      </c>
      <c r="K63" s="125">
        <f t="shared" si="3"/>
        <v>81.970804509448897</v>
      </c>
      <c r="L63" s="125">
        <f t="shared" si="3"/>
        <v>78.946822331486516</v>
      </c>
    </row>
    <row r="64" spans="1:12" s="6" customFormat="1" ht="33.75" customHeight="1" x14ac:dyDescent="0.2">
      <c r="A64" s="103" t="s">
        <v>53</v>
      </c>
      <c r="B64" s="123" t="s">
        <v>55</v>
      </c>
      <c r="C64" s="124" t="s">
        <v>90</v>
      </c>
      <c r="D64" s="98">
        <f t="shared" ref="D64:I64" si="16">SUM(D65:D71)</f>
        <v>46469206</v>
      </c>
      <c r="E64" s="98">
        <f t="shared" si="16"/>
        <v>3541776</v>
      </c>
      <c r="F64" s="98">
        <f t="shared" si="16"/>
        <v>50010982</v>
      </c>
      <c r="G64" s="98">
        <f t="shared" si="16"/>
        <v>35148405.07</v>
      </c>
      <c r="H64" s="98">
        <f t="shared" si="16"/>
        <v>3127218.84</v>
      </c>
      <c r="I64" s="98">
        <f t="shared" si="16"/>
        <v>38275623.909999996</v>
      </c>
      <c r="J64" s="125">
        <f t="shared" si="6"/>
        <v>75.638058179862171</v>
      </c>
      <c r="K64" s="125">
        <f t="shared" si="3"/>
        <v>88.29521799232927</v>
      </c>
      <c r="L64" s="125">
        <f t="shared" si="3"/>
        <v>76.534437796082472</v>
      </c>
    </row>
    <row r="65" spans="1:12" s="6" customFormat="1" ht="39" customHeight="1" x14ac:dyDescent="0.2">
      <c r="A65" s="102" t="s">
        <v>325</v>
      </c>
      <c r="B65" s="123" t="s">
        <v>191</v>
      </c>
      <c r="C65" s="124" t="s">
        <v>326</v>
      </c>
      <c r="D65" s="114">
        <v>130000</v>
      </c>
      <c r="E65" s="98"/>
      <c r="F65" s="90">
        <f t="shared" si="2"/>
        <v>130000</v>
      </c>
      <c r="G65" s="114">
        <v>49930</v>
      </c>
      <c r="H65" s="98"/>
      <c r="I65" s="90">
        <f t="shared" ref="I65:I85" si="17">G65+H65</f>
        <v>49930</v>
      </c>
      <c r="J65" s="125">
        <f t="shared" si="6"/>
        <v>38.407692307692308</v>
      </c>
      <c r="K65" s="125" t="e">
        <f t="shared" si="3"/>
        <v>#DIV/0!</v>
      </c>
      <c r="L65" s="125">
        <f t="shared" si="3"/>
        <v>38.407692307692308</v>
      </c>
    </row>
    <row r="66" spans="1:12" ht="31.15" customHeight="1" x14ac:dyDescent="0.2">
      <c r="A66" s="104" t="s">
        <v>196</v>
      </c>
      <c r="B66" s="123" t="s">
        <v>91</v>
      </c>
      <c r="C66" s="124" t="s">
        <v>197</v>
      </c>
      <c r="D66" s="114">
        <v>1600000</v>
      </c>
      <c r="E66" s="98"/>
      <c r="F66" s="90">
        <f t="shared" si="2"/>
        <v>1600000</v>
      </c>
      <c r="G66" s="114">
        <v>1177454.6499999999</v>
      </c>
      <c r="H66" s="98"/>
      <c r="I66" s="90">
        <f t="shared" si="17"/>
        <v>1177454.6499999999</v>
      </c>
      <c r="J66" s="125" t="e">
        <f>E75903400=G66/D66*100</f>
        <v>#NAME?</v>
      </c>
      <c r="K66" s="125" t="e">
        <f t="shared" si="3"/>
        <v>#DIV/0!</v>
      </c>
      <c r="L66" s="125">
        <f t="shared" si="3"/>
        <v>73.590915624999994</v>
      </c>
    </row>
    <row r="67" spans="1:12" ht="44.25" customHeight="1" x14ac:dyDescent="0.2">
      <c r="A67" s="104" t="s">
        <v>253</v>
      </c>
      <c r="B67" s="123" t="s">
        <v>91</v>
      </c>
      <c r="C67" s="124" t="s">
        <v>252</v>
      </c>
      <c r="D67" s="114">
        <v>3311720</v>
      </c>
      <c r="E67" s="114">
        <v>1297826</v>
      </c>
      <c r="F67" s="90">
        <f t="shared" si="2"/>
        <v>4609546</v>
      </c>
      <c r="G67" s="114">
        <v>2953116.61</v>
      </c>
      <c r="H67" s="114">
        <v>947825.84</v>
      </c>
      <c r="I67" s="90">
        <f t="shared" si="17"/>
        <v>3900942.4499999997</v>
      </c>
      <c r="J67" s="125">
        <f t="shared" si="6"/>
        <v>89.17168752189194</v>
      </c>
      <c r="K67" s="125">
        <f t="shared" si="3"/>
        <v>73.031811660422889</v>
      </c>
      <c r="L67" s="125">
        <f t="shared" si="3"/>
        <v>84.627476328471388</v>
      </c>
    </row>
    <row r="68" spans="1:12" ht="59.45" customHeight="1" x14ac:dyDescent="0.2">
      <c r="A68" s="104" t="s">
        <v>92</v>
      </c>
      <c r="B68" s="123" t="s">
        <v>91</v>
      </c>
      <c r="C68" s="124" t="s">
        <v>93</v>
      </c>
      <c r="D68" s="114">
        <v>13999831</v>
      </c>
      <c r="E68" s="98"/>
      <c r="F68" s="90">
        <f t="shared" si="2"/>
        <v>13999831</v>
      </c>
      <c r="G68" s="114">
        <v>11402774.560000001</v>
      </c>
      <c r="H68" s="98"/>
      <c r="I68" s="90">
        <f t="shared" si="17"/>
        <v>11402774.560000001</v>
      </c>
      <c r="J68" s="125">
        <f t="shared" si="6"/>
        <v>81.449372924573154</v>
      </c>
      <c r="K68" s="125" t="e">
        <f t="shared" si="3"/>
        <v>#DIV/0!</v>
      </c>
      <c r="L68" s="125">
        <f t="shared" si="3"/>
        <v>81.449372924573154</v>
      </c>
    </row>
    <row r="69" spans="1:12" ht="39.75" customHeight="1" x14ac:dyDescent="0.2">
      <c r="A69" s="104" t="s">
        <v>94</v>
      </c>
      <c r="B69" s="123" t="s">
        <v>91</v>
      </c>
      <c r="C69" s="124" t="s">
        <v>95</v>
      </c>
      <c r="D69" s="114">
        <v>27237655</v>
      </c>
      <c r="E69" s="98">
        <v>1051950</v>
      </c>
      <c r="F69" s="90">
        <f t="shared" si="2"/>
        <v>28289605</v>
      </c>
      <c r="G69" s="114">
        <v>19400769.5</v>
      </c>
      <c r="H69" s="114">
        <v>885120</v>
      </c>
      <c r="I69" s="90">
        <f t="shared" si="17"/>
        <v>20285889.5</v>
      </c>
      <c r="J69" s="125">
        <f t="shared" si="6"/>
        <v>71.227752535965365</v>
      </c>
      <c r="K69" s="125">
        <f t="shared" si="3"/>
        <v>84.14088122059033</v>
      </c>
      <c r="L69" s="125">
        <f t="shared" si="3"/>
        <v>71.707927699944904</v>
      </c>
    </row>
    <row r="70" spans="1:12" ht="37.5" customHeight="1" x14ac:dyDescent="0.2">
      <c r="A70" s="104" t="s">
        <v>96</v>
      </c>
      <c r="B70" s="123" t="s">
        <v>97</v>
      </c>
      <c r="C70" s="124" t="s">
        <v>98</v>
      </c>
      <c r="D70" s="114">
        <v>190000</v>
      </c>
      <c r="E70" s="98">
        <v>0</v>
      </c>
      <c r="F70" s="90">
        <f t="shared" si="2"/>
        <v>190000</v>
      </c>
      <c r="G70" s="114">
        <v>164359.75</v>
      </c>
      <c r="H70" s="114">
        <v>617700</v>
      </c>
      <c r="I70" s="90">
        <f t="shared" si="17"/>
        <v>782059.75</v>
      </c>
      <c r="J70" s="125">
        <f t="shared" si="6"/>
        <v>86.50513157894737</v>
      </c>
      <c r="K70" s="125" t="e">
        <f t="shared" si="3"/>
        <v>#DIV/0!</v>
      </c>
      <c r="L70" s="125">
        <f t="shared" si="3"/>
        <v>411.61039473684207</v>
      </c>
    </row>
    <row r="71" spans="1:12" ht="37.5" customHeight="1" x14ac:dyDescent="0.2">
      <c r="A71" s="104" t="s">
        <v>316</v>
      </c>
      <c r="B71" s="123" t="s">
        <v>97</v>
      </c>
      <c r="C71" s="124" t="s">
        <v>315</v>
      </c>
      <c r="D71" s="114"/>
      <c r="E71" s="98">
        <v>1192000</v>
      </c>
      <c r="F71" s="90">
        <f t="shared" si="2"/>
        <v>1192000</v>
      </c>
      <c r="G71" s="114"/>
      <c r="H71" s="114">
        <v>676573</v>
      </c>
      <c r="I71" s="90">
        <f t="shared" ref="I71" si="18">G71+H71</f>
        <v>676573</v>
      </c>
      <c r="J71" s="125" t="e">
        <f t="shared" si="6"/>
        <v>#DIV/0!</v>
      </c>
      <c r="K71" s="125">
        <f t="shared" si="3"/>
        <v>56.759479865771809</v>
      </c>
      <c r="L71" s="125">
        <f t="shared" si="3"/>
        <v>56.759479865771809</v>
      </c>
    </row>
    <row r="72" spans="1:12" s="6" customFormat="1" ht="29.25" customHeight="1" x14ac:dyDescent="0.2">
      <c r="A72" s="103" t="s">
        <v>51</v>
      </c>
      <c r="B72" s="123" t="s">
        <v>55</v>
      </c>
      <c r="C72" s="124" t="s">
        <v>99</v>
      </c>
      <c r="D72" s="98">
        <f>SUM(D73:D85)</f>
        <v>6259957</v>
      </c>
      <c r="E72" s="98">
        <f>SUM(E73:E85)</f>
        <v>6731100.8300000001</v>
      </c>
      <c r="F72" s="98">
        <f>SUM(F73:F85)</f>
        <v>12991057.83</v>
      </c>
      <c r="G72" s="98">
        <f>SUM(G73:G85)</f>
        <v>3461355.97</v>
      </c>
      <c r="H72" s="98">
        <f>SUM(H73:H85)</f>
        <v>3585383.6900000004</v>
      </c>
      <c r="I72" s="90">
        <f t="shared" si="17"/>
        <v>7046739.6600000001</v>
      </c>
      <c r="J72" s="125">
        <f t="shared" si="6"/>
        <v>55.293606170138233</v>
      </c>
      <c r="K72" s="125">
        <f t="shared" si="3"/>
        <v>53.265933471390305</v>
      </c>
      <c r="L72" s="125">
        <f t="shared" si="3"/>
        <v>54.243001241416231</v>
      </c>
    </row>
    <row r="73" spans="1:12" ht="24.75" customHeight="1" x14ac:dyDescent="0.2">
      <c r="A73" s="104" t="s">
        <v>100</v>
      </c>
      <c r="B73" s="123" t="s">
        <v>101</v>
      </c>
      <c r="C73" s="124" t="s">
        <v>102</v>
      </c>
      <c r="D73" s="114">
        <v>823500</v>
      </c>
      <c r="E73" s="98"/>
      <c r="F73" s="90">
        <f t="shared" si="2"/>
        <v>823500</v>
      </c>
      <c r="G73" s="111">
        <v>375596.57</v>
      </c>
      <c r="H73" s="98"/>
      <c r="I73" s="90">
        <f t="shared" si="17"/>
        <v>375596.57</v>
      </c>
      <c r="J73" s="125">
        <f t="shared" si="6"/>
        <v>45.609783849423195</v>
      </c>
      <c r="K73" s="125" t="e">
        <f t="shared" si="3"/>
        <v>#DIV/0!</v>
      </c>
      <c r="L73" s="125">
        <f t="shared" si="3"/>
        <v>45.609783849423195</v>
      </c>
    </row>
    <row r="74" spans="1:12" ht="42" customHeight="1" x14ac:dyDescent="0.2">
      <c r="A74" s="104" t="s">
        <v>189</v>
      </c>
      <c r="B74" s="123" t="s">
        <v>190</v>
      </c>
      <c r="C74" s="124" t="s">
        <v>188</v>
      </c>
      <c r="D74" s="98"/>
      <c r="E74" s="98">
        <v>164213</v>
      </c>
      <c r="F74" s="90">
        <f t="shared" si="2"/>
        <v>164213</v>
      </c>
      <c r="G74" s="98"/>
      <c r="H74" s="114">
        <v>164212.79999999999</v>
      </c>
      <c r="I74" s="90">
        <f t="shared" si="17"/>
        <v>164212.79999999999</v>
      </c>
      <c r="J74" s="125" t="e">
        <f t="shared" si="6"/>
        <v>#DIV/0!</v>
      </c>
      <c r="K74" s="125">
        <f t="shared" si="3"/>
        <v>99.999878206962904</v>
      </c>
      <c r="L74" s="125">
        <f t="shared" si="3"/>
        <v>99.999878206962904</v>
      </c>
    </row>
    <row r="75" spans="1:12" ht="35.25" customHeight="1" x14ac:dyDescent="0.2">
      <c r="A75" s="104" t="s">
        <v>228</v>
      </c>
      <c r="B75" s="123" t="s">
        <v>103</v>
      </c>
      <c r="C75" s="124" t="s">
        <v>229</v>
      </c>
      <c r="D75" s="98"/>
      <c r="E75" s="114">
        <v>903400</v>
      </c>
      <c r="F75" s="90">
        <f t="shared" si="2"/>
        <v>903400</v>
      </c>
      <c r="G75" s="98"/>
      <c r="H75" s="114">
        <v>242591.86</v>
      </c>
      <c r="I75" s="90">
        <f t="shared" si="17"/>
        <v>242591.86</v>
      </c>
      <c r="J75" s="125" t="e">
        <f t="shared" si="6"/>
        <v>#DIV/0!</v>
      </c>
      <c r="K75" s="125">
        <f t="shared" si="3"/>
        <v>26.853205667478413</v>
      </c>
      <c r="L75" s="125">
        <f t="shared" si="3"/>
        <v>26.853205667478413</v>
      </c>
    </row>
    <row r="76" spans="1:12" ht="35.25" customHeight="1" x14ac:dyDescent="0.2">
      <c r="A76" s="121" t="s">
        <v>344</v>
      </c>
      <c r="B76" s="123" t="s">
        <v>103</v>
      </c>
      <c r="C76" s="124" t="s">
        <v>345</v>
      </c>
      <c r="D76" s="98"/>
      <c r="E76" s="114">
        <v>80000</v>
      </c>
      <c r="F76" s="90">
        <f t="shared" si="2"/>
        <v>80000</v>
      </c>
      <c r="G76" s="98"/>
      <c r="H76" s="114"/>
      <c r="I76" s="90"/>
      <c r="J76" s="125"/>
      <c r="K76" s="125"/>
      <c r="L76" s="125"/>
    </row>
    <row r="77" spans="1:12" ht="43.5" customHeight="1" x14ac:dyDescent="0.2">
      <c r="A77" s="102" t="s">
        <v>329</v>
      </c>
      <c r="B77" s="123" t="s">
        <v>104</v>
      </c>
      <c r="C77" s="124" t="s">
        <v>330</v>
      </c>
      <c r="D77" s="98"/>
      <c r="E77" s="114">
        <v>73300</v>
      </c>
      <c r="F77" s="90">
        <f t="shared" si="2"/>
        <v>73300</v>
      </c>
      <c r="G77" s="98"/>
      <c r="H77" s="114">
        <v>73300</v>
      </c>
      <c r="I77" s="90">
        <f t="shared" si="17"/>
        <v>73300</v>
      </c>
      <c r="J77" s="125" t="e">
        <f t="shared" si="6"/>
        <v>#DIV/0!</v>
      </c>
      <c r="K77" s="125">
        <f t="shared" ref="K77:L101" si="19">H77/E77*100</f>
        <v>100</v>
      </c>
      <c r="L77" s="125">
        <f t="shared" si="19"/>
        <v>100</v>
      </c>
    </row>
    <row r="78" spans="1:12" ht="60" customHeight="1" x14ac:dyDescent="0.2">
      <c r="A78" s="104" t="s">
        <v>105</v>
      </c>
      <c r="B78" s="123" t="s">
        <v>106</v>
      </c>
      <c r="C78" s="124" t="s">
        <v>107</v>
      </c>
      <c r="D78" s="111">
        <v>5045237</v>
      </c>
      <c r="E78" s="98">
        <v>0</v>
      </c>
      <c r="F78" s="90">
        <f t="shared" ref="F78:F100" si="20">D78+E78</f>
        <v>5045237</v>
      </c>
      <c r="G78" s="111">
        <v>2972068.74</v>
      </c>
      <c r="H78" s="98"/>
      <c r="I78" s="90">
        <f t="shared" si="17"/>
        <v>2972068.74</v>
      </c>
      <c r="J78" s="125">
        <f t="shared" si="6"/>
        <v>58.908406879597528</v>
      </c>
      <c r="K78" s="125" t="e">
        <f t="shared" si="19"/>
        <v>#DIV/0!</v>
      </c>
      <c r="L78" s="125">
        <f t="shared" si="19"/>
        <v>58.908406879597528</v>
      </c>
    </row>
    <row r="79" spans="1:12" ht="24.75" hidden="1" customHeight="1" x14ac:dyDescent="0.2">
      <c r="A79" s="104" t="s">
        <v>206</v>
      </c>
      <c r="B79" s="123" t="s">
        <v>106</v>
      </c>
      <c r="C79" s="124" t="s">
        <v>207</v>
      </c>
      <c r="D79" s="98"/>
      <c r="E79" s="98">
        <v>0</v>
      </c>
      <c r="F79" s="90">
        <f t="shared" si="20"/>
        <v>0</v>
      </c>
      <c r="G79" s="98"/>
      <c r="H79" s="98"/>
      <c r="I79" s="90">
        <f t="shared" si="17"/>
        <v>0</v>
      </c>
      <c r="J79" s="125" t="e">
        <f t="shared" si="6"/>
        <v>#DIV/0!</v>
      </c>
      <c r="K79" s="125" t="e">
        <f t="shared" si="19"/>
        <v>#DIV/0!</v>
      </c>
      <c r="L79" s="125" t="e">
        <f t="shared" si="19"/>
        <v>#DIV/0!</v>
      </c>
    </row>
    <row r="80" spans="1:12" ht="11.25" hidden="1" customHeight="1" x14ac:dyDescent="0.2">
      <c r="A80" s="102" t="s">
        <v>242</v>
      </c>
      <c r="B80" s="123" t="s">
        <v>244</v>
      </c>
      <c r="C80" s="124" t="s">
        <v>240</v>
      </c>
      <c r="D80" s="98"/>
      <c r="E80" s="98"/>
      <c r="F80" s="90">
        <f t="shared" si="20"/>
        <v>0</v>
      </c>
      <c r="G80" s="98"/>
      <c r="H80" s="98"/>
      <c r="I80" s="90">
        <f t="shared" si="17"/>
        <v>0</v>
      </c>
      <c r="J80" s="125" t="e">
        <f t="shared" si="6"/>
        <v>#DIV/0!</v>
      </c>
      <c r="K80" s="125" t="e">
        <f t="shared" si="19"/>
        <v>#DIV/0!</v>
      </c>
      <c r="L80" s="125" t="e">
        <f t="shared" si="19"/>
        <v>#DIV/0!</v>
      </c>
    </row>
    <row r="81" spans="1:12" ht="45" customHeight="1" x14ac:dyDescent="0.2">
      <c r="A81" s="104" t="s">
        <v>108</v>
      </c>
      <c r="B81" s="123" t="s">
        <v>109</v>
      </c>
      <c r="C81" s="124" t="s">
        <v>110</v>
      </c>
      <c r="D81" s="98">
        <v>23000</v>
      </c>
      <c r="E81" s="114">
        <v>1865098.83</v>
      </c>
      <c r="F81" s="90">
        <f t="shared" si="20"/>
        <v>1888098.83</v>
      </c>
      <c r="G81" s="98">
        <v>0</v>
      </c>
      <c r="H81" s="114">
        <v>514891.08</v>
      </c>
      <c r="I81" s="90">
        <f t="shared" si="17"/>
        <v>514891.08</v>
      </c>
      <c r="J81" s="125">
        <f t="shared" si="6"/>
        <v>0</v>
      </c>
      <c r="K81" s="125">
        <f t="shared" si="19"/>
        <v>27.606637874519496</v>
      </c>
      <c r="L81" s="125">
        <f t="shared" si="19"/>
        <v>27.270345800701545</v>
      </c>
    </row>
    <row r="82" spans="1:12" ht="36.75" customHeight="1" x14ac:dyDescent="0.2">
      <c r="A82" s="104" t="s">
        <v>111</v>
      </c>
      <c r="B82" s="123" t="s">
        <v>104</v>
      </c>
      <c r="C82" s="124" t="s">
        <v>112</v>
      </c>
      <c r="D82" s="98"/>
      <c r="E82" s="114">
        <v>50000</v>
      </c>
      <c r="F82" s="90">
        <f t="shared" si="20"/>
        <v>50000</v>
      </c>
      <c r="G82" s="98"/>
      <c r="H82" s="114"/>
      <c r="I82" s="90">
        <f t="shared" si="17"/>
        <v>0</v>
      </c>
      <c r="J82" s="125" t="e">
        <f t="shared" si="6"/>
        <v>#DIV/0!</v>
      </c>
      <c r="K82" s="125">
        <f t="shared" si="19"/>
        <v>0</v>
      </c>
      <c r="L82" s="125">
        <f t="shared" si="19"/>
        <v>0</v>
      </c>
    </row>
    <row r="83" spans="1:12" ht="42" customHeight="1" x14ac:dyDescent="0.2">
      <c r="A83" s="104" t="s">
        <v>113</v>
      </c>
      <c r="B83" s="123" t="s">
        <v>104</v>
      </c>
      <c r="C83" s="124" t="s">
        <v>114</v>
      </c>
      <c r="D83" s="98"/>
      <c r="E83" s="114">
        <v>3595089</v>
      </c>
      <c r="F83" s="90">
        <f t="shared" si="20"/>
        <v>3595089</v>
      </c>
      <c r="G83" s="98"/>
      <c r="H83" s="114">
        <v>2590387.9500000002</v>
      </c>
      <c r="I83" s="90">
        <f t="shared" si="17"/>
        <v>2590387.9500000002</v>
      </c>
      <c r="J83" s="125" t="e">
        <f t="shared" si="6"/>
        <v>#DIV/0!</v>
      </c>
      <c r="K83" s="125">
        <f t="shared" si="19"/>
        <v>72.053513835123411</v>
      </c>
      <c r="L83" s="125">
        <f t="shared" si="19"/>
        <v>72.053513835123411</v>
      </c>
    </row>
    <row r="84" spans="1:12" ht="42.75" customHeight="1" x14ac:dyDescent="0.2">
      <c r="A84" s="104" t="s">
        <v>115</v>
      </c>
      <c r="B84" s="123" t="s">
        <v>104</v>
      </c>
      <c r="C84" s="124" t="s">
        <v>116</v>
      </c>
      <c r="D84" s="114">
        <v>102220</v>
      </c>
      <c r="E84" s="98"/>
      <c r="F84" s="90">
        <f t="shared" si="20"/>
        <v>102220</v>
      </c>
      <c r="G84" s="114">
        <v>91464.5</v>
      </c>
      <c r="H84" s="98"/>
      <c r="I84" s="90">
        <f t="shared" si="17"/>
        <v>91464.5</v>
      </c>
      <c r="J84" s="125">
        <f t="shared" si="6"/>
        <v>89.478086480140874</v>
      </c>
      <c r="K84" s="125" t="e">
        <f t="shared" si="19"/>
        <v>#DIV/0!</v>
      </c>
      <c r="L84" s="125">
        <f t="shared" si="19"/>
        <v>89.478086480140874</v>
      </c>
    </row>
    <row r="85" spans="1:12" ht="34.9" customHeight="1" x14ac:dyDescent="0.2">
      <c r="A85" s="104" t="s">
        <v>117</v>
      </c>
      <c r="B85" s="123" t="s">
        <v>104</v>
      </c>
      <c r="C85" s="124" t="s">
        <v>118</v>
      </c>
      <c r="D85" s="114">
        <v>266000</v>
      </c>
      <c r="E85" s="98"/>
      <c r="F85" s="90">
        <f t="shared" si="20"/>
        <v>266000</v>
      </c>
      <c r="G85" s="114">
        <v>22226.16</v>
      </c>
      <c r="H85" s="98"/>
      <c r="I85" s="90">
        <f t="shared" si="17"/>
        <v>22226.16</v>
      </c>
      <c r="J85" s="125">
        <f t="shared" si="6"/>
        <v>8.3556992481203007</v>
      </c>
      <c r="K85" s="125" t="e">
        <f t="shared" si="19"/>
        <v>#DIV/0!</v>
      </c>
      <c r="L85" s="125">
        <f t="shared" si="19"/>
        <v>8.3556992481203007</v>
      </c>
    </row>
    <row r="86" spans="1:12" s="6" customFormat="1" ht="36" customHeight="1" x14ac:dyDescent="0.2">
      <c r="A86" s="103" t="s">
        <v>49</v>
      </c>
      <c r="B86" s="123" t="s">
        <v>55</v>
      </c>
      <c r="C86" s="124" t="s">
        <v>39</v>
      </c>
      <c r="D86" s="98">
        <f t="shared" ref="D86:I86" si="21">SUM(D87:D94)+D96+D95</f>
        <v>9028870</v>
      </c>
      <c r="E86" s="98">
        <f t="shared" si="21"/>
        <v>634806</v>
      </c>
      <c r="F86" s="98">
        <f t="shared" si="21"/>
        <v>9663676</v>
      </c>
      <c r="G86" s="98">
        <f t="shared" si="21"/>
        <v>6141128.7400000002</v>
      </c>
      <c r="H86" s="98">
        <f t="shared" si="21"/>
        <v>235122.69</v>
      </c>
      <c r="I86" s="98">
        <f t="shared" si="21"/>
        <v>6376251.4299999997</v>
      </c>
      <c r="J86" s="125">
        <f t="shared" si="6"/>
        <v>68.01658169848497</v>
      </c>
      <c r="K86" s="125">
        <f t="shared" si="19"/>
        <v>37.038510978157106</v>
      </c>
      <c r="L86" s="125">
        <f t="shared" si="19"/>
        <v>65.981635042400015</v>
      </c>
    </row>
    <row r="87" spans="1:12" ht="48.75" customHeight="1" x14ac:dyDescent="0.2">
      <c r="A87" s="104" t="s">
        <v>198</v>
      </c>
      <c r="B87" s="123" t="s">
        <v>119</v>
      </c>
      <c r="C87" s="124" t="s">
        <v>199</v>
      </c>
      <c r="D87" s="114">
        <v>200000</v>
      </c>
      <c r="E87" s="98"/>
      <c r="F87" s="90">
        <f t="shared" si="20"/>
        <v>200000</v>
      </c>
      <c r="G87" s="114">
        <v>117950</v>
      </c>
      <c r="H87" s="98"/>
      <c r="I87" s="90">
        <f t="shared" ref="I87:I96" si="22">G87+H87</f>
        <v>117950</v>
      </c>
      <c r="J87" s="125">
        <f t="shared" si="6"/>
        <v>58.975000000000001</v>
      </c>
      <c r="K87" s="125" t="e">
        <f t="shared" si="19"/>
        <v>#DIV/0!</v>
      </c>
      <c r="L87" s="125">
        <f t="shared" si="19"/>
        <v>58.975000000000001</v>
      </c>
    </row>
    <row r="88" spans="1:12" ht="41.25" customHeight="1" x14ac:dyDescent="0.2">
      <c r="A88" s="105" t="s">
        <v>264</v>
      </c>
      <c r="B88" s="123" t="s">
        <v>119</v>
      </c>
      <c r="C88" s="124" t="s">
        <v>120</v>
      </c>
      <c r="D88" s="114">
        <v>850300</v>
      </c>
      <c r="E88" s="98">
        <v>0</v>
      </c>
      <c r="F88" s="90">
        <f t="shared" si="20"/>
        <v>850300</v>
      </c>
      <c r="G88" s="114">
        <v>591091.55000000005</v>
      </c>
      <c r="H88" s="98"/>
      <c r="I88" s="90">
        <f t="shared" si="22"/>
        <v>591091.55000000005</v>
      </c>
      <c r="J88" s="125">
        <f t="shared" si="6"/>
        <v>69.51564741855816</v>
      </c>
      <c r="K88" s="125" t="e">
        <f t="shared" si="19"/>
        <v>#DIV/0!</v>
      </c>
      <c r="L88" s="125">
        <f t="shared" si="19"/>
        <v>69.51564741855816</v>
      </c>
    </row>
    <row r="89" spans="1:12" ht="39" customHeight="1" x14ac:dyDescent="0.2">
      <c r="A89" s="104" t="s">
        <v>232</v>
      </c>
      <c r="B89" s="123" t="s">
        <v>231</v>
      </c>
      <c r="C89" s="124" t="s">
        <v>230</v>
      </c>
      <c r="D89" s="114">
        <v>1900</v>
      </c>
      <c r="E89" s="98"/>
      <c r="F89" s="90">
        <f t="shared" si="20"/>
        <v>1900</v>
      </c>
      <c r="G89" s="114">
        <v>0</v>
      </c>
      <c r="H89" s="98"/>
      <c r="I89" s="90">
        <f t="shared" si="22"/>
        <v>0</v>
      </c>
      <c r="J89" s="125">
        <f t="shared" si="6"/>
        <v>0</v>
      </c>
      <c r="K89" s="125" t="e">
        <f t="shared" si="19"/>
        <v>#DIV/0!</v>
      </c>
      <c r="L89" s="125">
        <f t="shared" si="19"/>
        <v>0</v>
      </c>
    </row>
    <row r="90" spans="1:12" ht="36" customHeight="1" x14ac:dyDescent="0.2">
      <c r="A90" s="107" t="s">
        <v>276</v>
      </c>
      <c r="B90" s="123" t="s">
        <v>231</v>
      </c>
      <c r="C90" s="124" t="s">
        <v>275</v>
      </c>
      <c r="D90" s="114">
        <v>175400</v>
      </c>
      <c r="E90" s="98">
        <v>133000</v>
      </c>
      <c r="F90" s="90">
        <f t="shared" si="20"/>
        <v>308400</v>
      </c>
      <c r="G90" s="114">
        <v>71788</v>
      </c>
      <c r="H90" s="98"/>
      <c r="I90" s="90">
        <f t="shared" si="22"/>
        <v>71788</v>
      </c>
      <c r="J90" s="125">
        <f t="shared" si="6"/>
        <v>40.928164196123149</v>
      </c>
      <c r="K90" s="125">
        <f t="shared" si="19"/>
        <v>0</v>
      </c>
      <c r="L90" s="125">
        <f t="shared" si="19"/>
        <v>23.27756160830091</v>
      </c>
    </row>
    <row r="91" spans="1:12" ht="29.45" customHeight="1" x14ac:dyDescent="0.2">
      <c r="A91" s="102" t="s">
        <v>243</v>
      </c>
      <c r="B91" s="123" t="s">
        <v>231</v>
      </c>
      <c r="C91" s="124" t="s">
        <v>241</v>
      </c>
      <c r="D91" s="114">
        <v>4818500</v>
      </c>
      <c r="E91" s="98"/>
      <c r="F91" s="90">
        <f t="shared" si="20"/>
        <v>4818500</v>
      </c>
      <c r="G91" s="114">
        <v>3605000.1</v>
      </c>
      <c r="H91" s="98"/>
      <c r="I91" s="90">
        <f t="shared" si="22"/>
        <v>3605000.1</v>
      </c>
      <c r="J91" s="125">
        <f t="shared" si="6"/>
        <v>74.81581612535021</v>
      </c>
      <c r="K91" s="125" t="e">
        <f t="shared" si="19"/>
        <v>#DIV/0!</v>
      </c>
      <c r="L91" s="125">
        <f t="shared" si="19"/>
        <v>74.81581612535021</v>
      </c>
    </row>
    <row r="92" spans="1:12" ht="45.75" customHeight="1" x14ac:dyDescent="0.2">
      <c r="A92" s="104" t="s">
        <v>307</v>
      </c>
      <c r="B92" s="123" t="s">
        <v>121</v>
      </c>
      <c r="C92" s="124" t="s">
        <v>122</v>
      </c>
      <c r="D92" s="114">
        <v>382770</v>
      </c>
      <c r="E92" s="98">
        <v>501806</v>
      </c>
      <c r="F92" s="90">
        <f t="shared" si="20"/>
        <v>884576</v>
      </c>
      <c r="G92" s="114">
        <v>382770</v>
      </c>
      <c r="H92" s="114">
        <v>235122.69</v>
      </c>
      <c r="I92" s="90">
        <f t="shared" si="22"/>
        <v>617892.68999999994</v>
      </c>
      <c r="J92" s="125">
        <f t="shared" ref="J92:J101" si="23">G92/D92*100</f>
        <v>100</v>
      </c>
      <c r="K92" s="125">
        <f t="shared" si="19"/>
        <v>46.855296668433617</v>
      </c>
      <c r="L92" s="125">
        <f t="shared" si="19"/>
        <v>69.851848795355053</v>
      </c>
    </row>
    <row r="93" spans="1:12" ht="42" customHeight="1" x14ac:dyDescent="0.2">
      <c r="A93" s="104" t="s">
        <v>308</v>
      </c>
      <c r="B93" s="123" t="s">
        <v>123</v>
      </c>
      <c r="C93" s="124" t="s">
        <v>124</v>
      </c>
      <c r="D93" s="114">
        <v>2300000</v>
      </c>
      <c r="E93" s="98"/>
      <c r="F93" s="90">
        <f t="shared" si="20"/>
        <v>2300000</v>
      </c>
      <c r="G93" s="114">
        <v>1372529.09</v>
      </c>
      <c r="H93" s="98"/>
      <c r="I93" s="90">
        <f t="shared" si="22"/>
        <v>1372529.09</v>
      </c>
      <c r="J93" s="125">
        <f t="shared" si="23"/>
        <v>59.675177826086959</v>
      </c>
      <c r="K93" s="125" t="e">
        <f t="shared" si="19"/>
        <v>#DIV/0!</v>
      </c>
      <c r="L93" s="125">
        <f t="shared" si="19"/>
        <v>59.675177826086959</v>
      </c>
    </row>
    <row r="94" spans="1:12" ht="22.5" hidden="1" customHeight="1" x14ac:dyDescent="0.2">
      <c r="A94" s="104" t="s">
        <v>200</v>
      </c>
      <c r="B94" s="123" t="s">
        <v>201</v>
      </c>
      <c r="C94" s="124" t="s">
        <v>202</v>
      </c>
      <c r="D94" s="114"/>
      <c r="E94" s="98"/>
      <c r="F94" s="90">
        <f t="shared" si="20"/>
        <v>0</v>
      </c>
      <c r="G94" s="114">
        <v>0</v>
      </c>
      <c r="H94" s="98"/>
      <c r="I94" s="90">
        <f t="shared" si="22"/>
        <v>0</v>
      </c>
      <c r="J94" s="125" t="e">
        <f t="shared" si="23"/>
        <v>#DIV/0!</v>
      </c>
      <c r="K94" s="125" t="e">
        <f t="shared" si="19"/>
        <v>#DIV/0!</v>
      </c>
      <c r="L94" s="125" t="e">
        <f t="shared" si="19"/>
        <v>#DIV/0!</v>
      </c>
    </row>
    <row r="95" spans="1:12" ht="0.75" hidden="1" customHeight="1" x14ac:dyDescent="0.2">
      <c r="A95" s="104" t="s">
        <v>248</v>
      </c>
      <c r="B95" s="123" t="s">
        <v>59</v>
      </c>
      <c r="C95" s="124" t="s">
        <v>247</v>
      </c>
      <c r="D95" s="98"/>
      <c r="E95" s="98"/>
      <c r="F95" s="90">
        <f t="shared" si="20"/>
        <v>0</v>
      </c>
      <c r="G95" s="98">
        <v>0</v>
      </c>
      <c r="H95" s="98"/>
      <c r="I95" s="90">
        <f t="shared" si="22"/>
        <v>0</v>
      </c>
      <c r="J95" s="125" t="e">
        <f t="shared" si="23"/>
        <v>#DIV/0!</v>
      </c>
      <c r="K95" s="125" t="e">
        <f t="shared" si="19"/>
        <v>#DIV/0!</v>
      </c>
      <c r="L95" s="125" t="e">
        <f t="shared" si="19"/>
        <v>#DIV/0!</v>
      </c>
    </row>
    <row r="96" spans="1:12" ht="21" customHeight="1" x14ac:dyDescent="0.2">
      <c r="A96" s="102" t="s">
        <v>248</v>
      </c>
      <c r="B96" s="123" t="s">
        <v>59</v>
      </c>
      <c r="C96" s="124" t="s">
        <v>247</v>
      </c>
      <c r="D96" s="114">
        <v>300000</v>
      </c>
      <c r="E96" s="98"/>
      <c r="F96" s="90">
        <f t="shared" si="20"/>
        <v>300000</v>
      </c>
      <c r="G96" s="114"/>
      <c r="H96" s="98">
        <v>0</v>
      </c>
      <c r="I96" s="90">
        <f t="shared" si="22"/>
        <v>0</v>
      </c>
      <c r="J96" s="125">
        <f t="shared" si="23"/>
        <v>0</v>
      </c>
      <c r="K96" s="125" t="e">
        <f t="shared" si="19"/>
        <v>#DIV/0!</v>
      </c>
      <c r="L96" s="125">
        <f t="shared" si="19"/>
        <v>0</v>
      </c>
    </row>
    <row r="97" spans="1:14" ht="30" customHeight="1" x14ac:dyDescent="0.2">
      <c r="A97" s="103" t="s">
        <v>50</v>
      </c>
      <c r="B97" s="123" t="s">
        <v>55</v>
      </c>
      <c r="C97" s="124" t="s">
        <v>128</v>
      </c>
      <c r="D97" s="98">
        <f>SUM(D99:D100)</f>
        <v>2243496</v>
      </c>
      <c r="E97" s="98">
        <f>SUM(E99:E100)</f>
        <v>1430000</v>
      </c>
      <c r="F97" s="98">
        <f>SUM(F99:F100)</f>
        <v>3673496</v>
      </c>
      <c r="G97" s="98">
        <f>SUM(G99:G100)</f>
        <v>2036852.54</v>
      </c>
      <c r="H97" s="98">
        <f t="shared" ref="H97" si="24">SUM(H99:H100)</f>
        <v>1280000</v>
      </c>
      <c r="I97" s="98">
        <f>SUM(I99:I100)</f>
        <v>3316852.54</v>
      </c>
      <c r="J97" s="125">
        <f t="shared" si="23"/>
        <v>90.789220930191092</v>
      </c>
      <c r="K97" s="125">
        <f t="shared" si="19"/>
        <v>89.510489510489506</v>
      </c>
      <c r="L97" s="125">
        <f t="shared" si="19"/>
        <v>90.291442810880966</v>
      </c>
    </row>
    <row r="98" spans="1:14" ht="54" hidden="1" customHeight="1" x14ac:dyDescent="0.2">
      <c r="A98" s="104" t="s">
        <v>233</v>
      </c>
      <c r="B98" s="123" t="s">
        <v>60</v>
      </c>
      <c r="C98" s="124" t="s">
        <v>204</v>
      </c>
      <c r="D98" s="114"/>
      <c r="E98" s="98">
        <v>795500</v>
      </c>
      <c r="F98" s="90">
        <f t="shared" si="20"/>
        <v>795500</v>
      </c>
      <c r="G98" s="114"/>
      <c r="H98" s="98">
        <v>795500</v>
      </c>
      <c r="I98" s="90">
        <f>G98+H98</f>
        <v>795500</v>
      </c>
      <c r="J98" s="125" t="e">
        <f t="shared" si="23"/>
        <v>#DIV/0!</v>
      </c>
      <c r="K98" s="125">
        <f t="shared" si="19"/>
        <v>100</v>
      </c>
      <c r="L98" s="125">
        <f t="shared" si="19"/>
        <v>100</v>
      </c>
    </row>
    <row r="99" spans="1:14" ht="42.75" customHeight="1" x14ac:dyDescent="0.2">
      <c r="A99" s="104" t="s">
        <v>125</v>
      </c>
      <c r="B99" s="123" t="s">
        <v>60</v>
      </c>
      <c r="C99" s="124" t="s">
        <v>126</v>
      </c>
      <c r="D99" s="114">
        <v>14680</v>
      </c>
      <c r="E99" s="98"/>
      <c r="F99" s="90">
        <f t="shared" si="20"/>
        <v>14680</v>
      </c>
      <c r="G99" s="114">
        <v>14680</v>
      </c>
      <c r="H99" s="98"/>
      <c r="I99" s="90">
        <f>G99+H99</f>
        <v>14680</v>
      </c>
      <c r="J99" s="125">
        <f t="shared" si="23"/>
        <v>100</v>
      </c>
      <c r="K99" s="125" t="e">
        <f t="shared" si="19"/>
        <v>#DIV/0!</v>
      </c>
      <c r="L99" s="125">
        <f t="shared" si="19"/>
        <v>100</v>
      </c>
    </row>
    <row r="100" spans="1:14" ht="67.5" customHeight="1" x14ac:dyDescent="0.2">
      <c r="A100" s="104" t="s">
        <v>203</v>
      </c>
      <c r="B100" s="123" t="s">
        <v>60</v>
      </c>
      <c r="C100" s="124" t="s">
        <v>204</v>
      </c>
      <c r="D100" s="114">
        <v>2228816</v>
      </c>
      <c r="E100" s="98">
        <v>1430000</v>
      </c>
      <c r="F100" s="90">
        <f t="shared" si="20"/>
        <v>3658816</v>
      </c>
      <c r="G100" s="114">
        <v>2022172.54</v>
      </c>
      <c r="H100" s="98">
        <v>1280000</v>
      </c>
      <c r="I100" s="90">
        <f>G100+H100</f>
        <v>3302172.54</v>
      </c>
      <c r="J100" s="125">
        <f t="shared" si="23"/>
        <v>90.728554532989719</v>
      </c>
      <c r="K100" s="125">
        <f t="shared" si="19"/>
        <v>89.510489510489506</v>
      </c>
      <c r="L100" s="125">
        <f t="shared" si="19"/>
        <v>90.252489876506502</v>
      </c>
    </row>
    <row r="101" spans="1:14" ht="42.75" customHeight="1" x14ac:dyDescent="0.2">
      <c r="A101" s="109" t="s">
        <v>129</v>
      </c>
      <c r="B101" s="123"/>
      <c r="C101" s="124"/>
      <c r="D101" s="90">
        <f t="shared" ref="D101:I101" si="25">D10+D14+D37+D41+D54+D60+D64+D72+D86+D97</f>
        <v>338719020</v>
      </c>
      <c r="E101" s="90">
        <f t="shared" si="25"/>
        <v>33830799.829999998</v>
      </c>
      <c r="F101" s="90">
        <f t="shared" si="25"/>
        <v>372549819.82999998</v>
      </c>
      <c r="G101" s="90">
        <f t="shared" si="25"/>
        <v>248917625.99000001</v>
      </c>
      <c r="H101" s="90">
        <f t="shared" si="25"/>
        <v>47550218.390000001</v>
      </c>
      <c r="I101" s="90">
        <f t="shared" si="25"/>
        <v>296467844.38000005</v>
      </c>
      <c r="J101" s="125">
        <f t="shared" si="23"/>
        <v>73.487938761159626</v>
      </c>
      <c r="K101" s="125">
        <f t="shared" si="19"/>
        <v>140.55304228377742</v>
      </c>
      <c r="L101" s="125">
        <f t="shared" si="19"/>
        <v>79.578039929071167</v>
      </c>
    </row>
    <row r="102" spans="1:14" ht="24.6" customHeight="1" x14ac:dyDescent="0.2">
      <c r="A102" s="69"/>
      <c r="B102" s="69"/>
      <c r="C102" s="70"/>
      <c r="D102" s="83"/>
      <c r="E102" s="85"/>
      <c r="F102" s="71"/>
      <c r="G102" s="115"/>
      <c r="H102" s="83"/>
      <c r="I102" s="71"/>
      <c r="J102" s="72"/>
      <c r="K102" s="72"/>
      <c r="L102" s="72"/>
    </row>
    <row r="103" spans="1:14" ht="13.9" customHeight="1" x14ac:dyDescent="0.2"/>
    <row r="104" spans="1:14" customFormat="1" ht="18.75" x14ac:dyDescent="0.3">
      <c r="A104" s="94" t="s">
        <v>319</v>
      </c>
      <c r="B104" s="94"/>
      <c r="C104" s="94"/>
      <c r="D104" s="94"/>
      <c r="E104" s="94" t="s">
        <v>320</v>
      </c>
      <c r="F104" s="94"/>
      <c r="G104" s="94"/>
      <c r="H104" s="94"/>
      <c r="I104" s="94"/>
      <c r="J104" s="94"/>
      <c r="K104" s="94"/>
      <c r="L104" s="94"/>
      <c r="M104" s="94"/>
      <c r="N104" s="94"/>
    </row>
    <row r="105" spans="1:14" x14ac:dyDescent="0.2">
      <c r="I105" s="86"/>
    </row>
    <row r="106" spans="1:14" hidden="1" x14ac:dyDescent="0.2"/>
    <row r="107" spans="1:14" hidden="1" x14ac:dyDescent="0.2">
      <c r="A107" s="2"/>
      <c r="C107" s="2"/>
    </row>
    <row r="108" spans="1:14" hidden="1" x14ac:dyDescent="0.2">
      <c r="A108" s="2"/>
      <c r="C108" s="2"/>
    </row>
  </sheetData>
  <mergeCells count="13">
    <mergeCell ref="J1:L1"/>
    <mergeCell ref="I2:L2"/>
    <mergeCell ref="I3:L3"/>
    <mergeCell ref="J7:L7"/>
    <mergeCell ref="D7:F7"/>
    <mergeCell ref="G7:I7"/>
    <mergeCell ref="L8:L9"/>
    <mergeCell ref="A5:L5"/>
    <mergeCell ref="I8:I9"/>
    <mergeCell ref="F8:F9"/>
    <mergeCell ref="B7:B9"/>
    <mergeCell ref="A7:A9"/>
    <mergeCell ref="C7:C9"/>
  </mergeCells>
  <phoneticPr fontId="14" type="noConversion"/>
  <conditionalFormatting sqref="J10:L102">
    <cfRule type="expression" dxfId="23" priority="26" stopIfTrue="1">
      <formula>NOT(ISERROR(SEARCH("#ДЕЛ/О!",J10)))</formula>
    </cfRule>
  </conditionalFormatting>
  <conditionalFormatting sqref="F26 A1:J1 A2:I3 A105:XFD65381 A4:XFD25 A79:XFD86 A78:C78 E78:F78 A73:F73 H73:XFD73 H78:XFD78 A95:XFD98 A87:C94 E87:F94 H87:XFD94 A101:XFD103 A99:C100 E99:F100 H99:XFD100 J11:L101 A37:XFD72 A74:XFD77 I26:L36 M1:XFD3">
    <cfRule type="containsErrors" dxfId="22" priority="22" stopIfTrue="1">
      <formula>ISERROR(A1)</formula>
    </cfRule>
    <cfRule type="containsErrors" dxfId="21" priority="23" stopIfTrue="1">
      <formula>ISERROR(A1)</formula>
    </cfRule>
  </conditionalFormatting>
  <conditionalFormatting sqref="D78">
    <cfRule type="expression" dxfId="20" priority="19" stopIfTrue="1">
      <formula>XFD78=1</formula>
    </cfRule>
    <cfRule type="expression" dxfId="19" priority="20" stopIfTrue="1">
      <formula>XFD78=2</formula>
    </cfRule>
    <cfRule type="expression" dxfId="18" priority="21" stopIfTrue="1">
      <formula>XFD78=3</formula>
    </cfRule>
  </conditionalFormatting>
  <conditionalFormatting sqref="G73">
    <cfRule type="expression" dxfId="17" priority="16" stopIfTrue="1">
      <formula>XFC73=1</formula>
    </cfRule>
    <cfRule type="expression" dxfId="16" priority="17" stopIfTrue="1">
      <formula>XFC73=2</formula>
    </cfRule>
    <cfRule type="expression" dxfId="15" priority="18" stopIfTrue="1">
      <formula>XFC73=3</formula>
    </cfRule>
  </conditionalFormatting>
  <conditionalFormatting sqref="G99:G100">
    <cfRule type="expression" dxfId="14" priority="1" stopIfTrue="1">
      <formula>XFC99=1</formula>
    </cfRule>
    <cfRule type="expression" dxfId="13" priority="2" stopIfTrue="1">
      <formula>XFC99=2</formula>
    </cfRule>
    <cfRule type="expression" dxfId="12" priority="3" stopIfTrue="1">
      <formula>XFC99=3</formula>
    </cfRule>
  </conditionalFormatting>
  <conditionalFormatting sqref="G78">
    <cfRule type="expression" dxfId="11" priority="13" stopIfTrue="1">
      <formula>XFC78=1</formula>
    </cfRule>
    <cfRule type="expression" dxfId="10" priority="14" stopIfTrue="1">
      <formula>XFC78=2</formula>
    </cfRule>
    <cfRule type="expression" dxfId="9" priority="15" stopIfTrue="1">
      <formula>XFC78=3</formula>
    </cfRule>
  </conditionalFormatting>
  <conditionalFormatting sqref="D87:D94">
    <cfRule type="expression" dxfId="8" priority="10" stopIfTrue="1">
      <formula>XFD87=1</formula>
    </cfRule>
    <cfRule type="expression" dxfId="7" priority="11" stopIfTrue="1">
      <formula>XFD87=2</formula>
    </cfRule>
    <cfRule type="expression" dxfId="6" priority="12" stopIfTrue="1">
      <formula>XFD87=3</formula>
    </cfRule>
  </conditionalFormatting>
  <conditionalFormatting sqref="G87:G94">
    <cfRule type="expression" dxfId="5" priority="7" stopIfTrue="1">
      <formula>XFC87=1</formula>
    </cfRule>
    <cfRule type="expression" dxfId="4" priority="8" stopIfTrue="1">
      <formula>XFC87=2</formula>
    </cfRule>
    <cfRule type="expression" dxfId="3" priority="9" stopIfTrue="1">
      <formula>XFC87=3</formula>
    </cfRule>
  </conditionalFormatting>
  <conditionalFormatting sqref="D99:D100">
    <cfRule type="expression" dxfId="2" priority="4" stopIfTrue="1">
      <formula>XFD99=1</formula>
    </cfRule>
    <cfRule type="expression" dxfId="1" priority="5" stopIfTrue="1">
      <formula>XFD99=2</formula>
    </cfRule>
    <cfRule type="expression" dxfId="0" priority="6" stopIfTrue="1">
      <formula>XFD99=3</formula>
    </cfRule>
  </conditionalFormatting>
  <pageMargins left="0.11811023622047245" right="0.11811023622047245" top="0.43307086614173229" bottom="0.11811023622047245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2025-11-21T08:43:57Z</cp:lastPrinted>
  <dcterms:created xsi:type="dcterms:W3CDTF">2002-10-19T08:44:36Z</dcterms:created>
  <dcterms:modified xsi:type="dcterms:W3CDTF">2025-11-21T08:43:59Z</dcterms:modified>
</cp:coreProperties>
</file>